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Приложение 2" sheetId="2" r:id="rId1"/>
    <sheet name="Приложение 3" sheetId="3" r:id="rId2"/>
    <sheet name="Приложение 4 " sheetId="4" r:id="rId3"/>
    <sheet name="Приложение 5 " sheetId="5" r:id="rId4"/>
    <sheet name="Приложение 6" sheetId="6" r:id="rId5"/>
    <sheet name="Приложение 7" sheetId="7" r:id="rId6"/>
    <sheet name="Приложение 8" sheetId="8" r:id="rId7"/>
    <sheet name="Приложение 9" sheetId="9" r:id="rId8"/>
  </sheets>
  <externalReferences>
    <externalReference r:id="rId9"/>
    <externalReference r:id="rId10"/>
  </externalReferences>
  <definedNames>
    <definedName name="_xlnm.Print_Titles" localSheetId="2">'Приложение 4 '!$8:$8</definedName>
    <definedName name="_xlnm.Print_Area" localSheetId="0">'Приложение 2'!$A$1:$I$29</definedName>
    <definedName name="_xlnm.Print_Area" localSheetId="1">'Приложение 3'!$A$1:$G$87</definedName>
    <definedName name="_xlnm.Print_Area" localSheetId="2">'Приложение 4 '!$A$1:$F$124</definedName>
    <definedName name="_xlnm.Print_Area" localSheetId="3">'Приложение 5 '!$A$1:$D$37</definedName>
    <definedName name="_xlnm.Print_Area" localSheetId="6">'Приложение 8'!$A$1:$K$28</definedName>
    <definedName name="_xlnm.Print_Area" localSheetId="7">'Приложение 9'!$A$1:$H$28</definedName>
  </definedNames>
  <calcPr calcId="152511"/>
</workbook>
</file>

<file path=xl/calcChain.xml><?xml version="1.0" encoding="utf-8"?>
<calcChain xmlns="http://schemas.openxmlformats.org/spreadsheetml/2006/main">
  <c r="D15" i="7" l="1"/>
  <c r="C15" i="7"/>
  <c r="B15" i="7"/>
  <c r="D14" i="7"/>
  <c r="D13" i="7" s="1"/>
  <c r="C14" i="7"/>
  <c r="B14" i="7"/>
  <c r="B13" i="7" s="1"/>
  <c r="C13" i="7"/>
  <c r="D12" i="7"/>
  <c r="C12" i="7"/>
  <c r="D11" i="7"/>
  <c r="C11" i="7"/>
  <c r="B11" i="7"/>
  <c r="D10" i="7"/>
  <c r="C10" i="7"/>
  <c r="C8" i="7" s="1"/>
  <c r="B10" i="7"/>
  <c r="D9" i="7"/>
  <c r="C9" i="7"/>
  <c r="D8" i="7"/>
  <c r="B8" i="7"/>
  <c r="C18" i="6"/>
  <c r="C12" i="6"/>
  <c r="C8" i="6"/>
  <c r="B8" i="6"/>
  <c r="D34" i="5"/>
  <c r="C34" i="5"/>
  <c r="D33" i="5"/>
  <c r="C33" i="5"/>
  <c r="D32" i="5"/>
  <c r="C32" i="5"/>
  <c r="D31" i="5"/>
  <c r="C31" i="5"/>
  <c r="D30" i="5"/>
  <c r="C30" i="5"/>
  <c r="D28" i="5"/>
  <c r="C28" i="5"/>
  <c r="D27" i="5"/>
  <c r="C27" i="5"/>
  <c r="D26" i="5"/>
  <c r="C26" i="5"/>
  <c r="D25" i="5"/>
  <c r="C25" i="5"/>
  <c r="D24" i="5"/>
  <c r="C24" i="5"/>
  <c r="D23" i="5"/>
  <c r="C23" i="5"/>
  <c r="D21" i="5"/>
  <c r="C21" i="5"/>
  <c r="D20" i="5"/>
  <c r="C20" i="5"/>
  <c r="D19" i="5"/>
  <c r="C19" i="5"/>
  <c r="D17" i="5"/>
  <c r="C17" i="5"/>
  <c r="D16" i="5"/>
  <c r="C16" i="5"/>
  <c r="D15" i="5"/>
  <c r="C15" i="5"/>
  <c r="D14" i="5"/>
  <c r="C14" i="5"/>
  <c r="D13" i="5"/>
  <c r="C13" i="5"/>
  <c r="D11" i="5"/>
  <c r="D36" i="5" s="1"/>
  <c r="C11" i="5"/>
  <c r="C36" i="5" s="1"/>
  <c r="D117" i="4"/>
  <c r="D116" i="4"/>
  <c r="D115" i="4"/>
  <c r="F115" i="4" s="1"/>
  <c r="D114" i="4"/>
  <c r="D113" i="4"/>
  <c r="D112" i="4"/>
  <c r="D110" i="4"/>
  <c r="D100" i="4"/>
  <c r="D99" i="4"/>
  <c r="D98" i="4"/>
  <c r="F98" i="4" s="1"/>
  <c r="D97" i="4"/>
  <c r="D96" i="4"/>
  <c r="D95" i="4"/>
  <c r="D93" i="4"/>
  <c r="E86" i="4"/>
  <c r="D86" i="4"/>
  <c r="E83" i="4"/>
  <c r="D83" i="4"/>
  <c r="F83" i="4" s="1"/>
  <c r="E81" i="4"/>
  <c r="D81" i="4"/>
  <c r="F81" i="4" s="1"/>
  <c r="E80" i="4"/>
  <c r="D80" i="4"/>
  <c r="F80" i="4" s="1"/>
  <c r="E79" i="4"/>
  <c r="D79" i="4"/>
  <c r="F79" i="4" s="1"/>
  <c r="E78" i="4"/>
  <c r="D78" i="4"/>
  <c r="F78" i="4" s="1"/>
  <c r="E77" i="4"/>
  <c r="D77" i="4"/>
  <c r="E72" i="4"/>
  <c r="D72" i="4"/>
  <c r="F72" i="4" s="1"/>
  <c r="E71" i="4"/>
  <c r="D71" i="4"/>
  <c r="F71" i="4" s="1"/>
  <c r="F70" i="4"/>
  <c r="F69" i="4"/>
  <c r="F68" i="4"/>
  <c r="E67" i="4"/>
  <c r="D67" i="4"/>
  <c r="F67" i="4" s="1"/>
  <c r="E66" i="4"/>
  <c r="D66" i="4"/>
  <c r="F66" i="4" s="1"/>
  <c r="E63" i="4"/>
  <c r="D63" i="4"/>
  <c r="F63" i="4" s="1"/>
  <c r="E60" i="4"/>
  <c r="D60" i="4"/>
  <c r="F60" i="4" s="1"/>
  <c r="E57" i="4"/>
  <c r="D57" i="4"/>
  <c r="F57" i="4" s="1"/>
  <c r="E54" i="4"/>
  <c r="D54" i="4"/>
  <c r="F54" i="4" s="1"/>
  <c r="E51" i="4"/>
  <c r="D51" i="4"/>
  <c r="F51" i="4" s="1"/>
  <c r="E48" i="4"/>
  <c r="D48" i="4"/>
  <c r="F48" i="4" s="1"/>
  <c r="E47" i="4"/>
  <c r="D47" i="4"/>
  <c r="F47" i="4" s="1"/>
  <c r="E44" i="4"/>
  <c r="D44" i="4"/>
  <c r="F44" i="4" s="1"/>
  <c r="E41" i="4"/>
  <c r="D41" i="4"/>
  <c r="F41" i="4" s="1"/>
  <c r="E38" i="4"/>
  <c r="D38" i="4"/>
  <c r="F38" i="4" s="1"/>
  <c r="E35" i="4"/>
  <c r="D35" i="4"/>
  <c r="F35" i="4" s="1"/>
  <c r="E32" i="4"/>
  <c r="D32" i="4"/>
  <c r="D29" i="4" s="1"/>
  <c r="E29" i="4"/>
  <c r="E28" i="4" s="1"/>
  <c r="D27" i="4"/>
  <c r="D26" i="4"/>
  <c r="D25" i="4"/>
  <c r="F25" i="4" s="1"/>
  <c r="D24" i="4"/>
  <c r="D23" i="4"/>
  <c r="D22" i="4"/>
  <c r="E18" i="4"/>
  <c r="E100" i="4" s="1"/>
  <c r="E117" i="4" s="1"/>
  <c r="D18" i="4"/>
  <c r="F18" i="4" s="1"/>
  <c r="E17" i="4"/>
  <c r="E26" i="4" s="1"/>
  <c r="D17" i="4"/>
  <c r="F17" i="4" s="1"/>
  <c r="E16" i="4"/>
  <c r="E98" i="4" s="1"/>
  <c r="E115" i="4" s="1"/>
  <c r="D16" i="4"/>
  <c r="F16" i="4" s="1"/>
  <c r="E15" i="4"/>
  <c r="E24" i="4" s="1"/>
  <c r="D15" i="4"/>
  <c r="F15" i="4" s="1"/>
  <c r="E14" i="4"/>
  <c r="E96" i="4" s="1"/>
  <c r="E113" i="4" s="1"/>
  <c r="D14" i="4"/>
  <c r="F14" i="4" s="1"/>
  <c r="E13" i="4"/>
  <c r="E22" i="4" s="1"/>
  <c r="D13" i="4"/>
  <c r="F13" i="4" s="1"/>
  <c r="E11" i="4"/>
  <c r="D11" i="4"/>
  <c r="F11" i="4" s="1"/>
  <c r="E83" i="3"/>
  <c r="D83" i="3"/>
  <c r="E82" i="3"/>
  <c r="D82" i="3"/>
  <c r="E81" i="3"/>
  <c r="D81" i="3"/>
  <c r="E80" i="3"/>
  <c r="D80" i="3"/>
  <c r="E79" i="3"/>
  <c r="D79" i="3"/>
  <c r="E78" i="3"/>
  <c r="D78" i="3"/>
  <c r="E77" i="3"/>
  <c r="D77" i="3"/>
  <c r="E75" i="3"/>
  <c r="D75" i="3"/>
  <c r="E74" i="3"/>
  <c r="D74" i="3"/>
  <c r="E71" i="3"/>
  <c r="D71" i="3"/>
  <c r="E68" i="3"/>
  <c r="D68" i="3"/>
  <c r="E52" i="3"/>
  <c r="E55" i="3" s="1"/>
  <c r="E58" i="3" s="1"/>
  <c r="E61" i="3" s="1"/>
  <c r="E64" i="3" s="1"/>
  <c r="D52" i="3"/>
  <c r="D55" i="3" s="1"/>
  <c r="D58" i="3" s="1"/>
  <c r="D61" i="3" s="1"/>
  <c r="D64" i="3" s="1"/>
  <c r="E36" i="3"/>
  <c r="E39" i="3" s="1"/>
  <c r="E42" i="3" s="1"/>
  <c r="E45" i="3" s="1"/>
  <c r="E48" i="3" s="1"/>
  <c r="D36" i="3"/>
  <c r="D39" i="3" s="1"/>
  <c r="D42" i="3" s="1"/>
  <c r="D45" i="3" s="1"/>
  <c r="D48" i="3" s="1"/>
  <c r="E32" i="3"/>
  <c r="G32" i="3" s="1"/>
  <c r="D32" i="3"/>
  <c r="F32" i="3" s="1"/>
  <c r="E31" i="3"/>
  <c r="G31" i="3" s="1"/>
  <c r="D31" i="3"/>
  <c r="F31" i="3" s="1"/>
  <c r="E30" i="3"/>
  <c r="G30" i="3" s="1"/>
  <c r="D30" i="3"/>
  <c r="F30" i="3" s="1"/>
  <c r="E29" i="3"/>
  <c r="G29" i="3" s="1"/>
  <c r="D29" i="3"/>
  <c r="F29" i="3" s="1"/>
  <c r="E28" i="3"/>
  <c r="G28" i="3" s="1"/>
  <c r="D28" i="3"/>
  <c r="F28" i="3" s="1"/>
  <c r="E27" i="3"/>
  <c r="G27" i="3" s="1"/>
  <c r="D27" i="3"/>
  <c r="F27" i="3" s="1"/>
  <c r="E26" i="3"/>
  <c r="G26" i="3" s="1"/>
  <c r="D26" i="3"/>
  <c r="F26" i="3" s="1"/>
  <c r="E25" i="3"/>
  <c r="G25" i="3" s="1"/>
  <c r="D25" i="3"/>
  <c r="F25" i="3" s="1"/>
  <c r="E24" i="3"/>
  <c r="G24" i="3" s="1"/>
  <c r="D24" i="3"/>
  <c r="F24" i="3" s="1"/>
  <c r="E23" i="3"/>
  <c r="G23" i="3" s="1"/>
  <c r="D23" i="3"/>
  <c r="F23" i="3" s="1"/>
  <c r="E22" i="3"/>
  <c r="G22" i="3" s="1"/>
  <c r="D22" i="3"/>
  <c r="F22" i="3" s="1"/>
  <c r="E21" i="3"/>
  <c r="G21" i="3" s="1"/>
  <c r="D21" i="3"/>
  <c r="F21" i="3" s="1"/>
  <c r="E20" i="3"/>
  <c r="G20" i="3" s="1"/>
  <c r="D20" i="3"/>
  <c r="F20" i="3" s="1"/>
  <c r="E19" i="3"/>
  <c r="G19" i="3" s="1"/>
  <c r="D19" i="3"/>
  <c r="F19" i="3" s="1"/>
  <c r="E18" i="3"/>
  <c r="G18" i="3" s="1"/>
  <c r="D18" i="3"/>
  <c r="F18" i="3" s="1"/>
  <c r="D17" i="3"/>
  <c r="F17" i="3" s="1"/>
  <c r="D15" i="3"/>
  <c r="F15" i="3" s="1"/>
  <c r="D14" i="3"/>
  <c r="F14" i="3" s="1"/>
  <c r="D13" i="3"/>
  <c r="F13" i="3" s="1"/>
  <c r="F22" i="4" l="1"/>
  <c r="F24" i="4"/>
  <c r="F26" i="4"/>
  <c r="F96" i="4"/>
  <c r="F100" i="4"/>
  <c r="F29" i="4"/>
  <c r="D28" i="4"/>
  <c r="F113" i="4"/>
  <c r="F117" i="4"/>
  <c r="E23" i="4"/>
  <c r="F23" i="4" s="1"/>
  <c r="E25" i="4"/>
  <c r="E27" i="4"/>
  <c r="F27" i="4" s="1"/>
  <c r="F32" i="4"/>
  <c r="E95" i="4"/>
  <c r="E97" i="4"/>
  <c r="E114" i="4" s="1"/>
  <c r="F114" i="4" s="1"/>
  <c r="E99" i="4"/>
  <c r="E116" i="4" s="1"/>
  <c r="F116" i="4" s="1"/>
  <c r="F97" i="4" l="1"/>
  <c r="F28" i="4"/>
  <c r="D9" i="4"/>
  <c r="E21" i="4"/>
  <c r="F21" i="4" s="1"/>
  <c r="E112" i="4"/>
  <c r="E93" i="4"/>
  <c r="F93" i="4" s="1"/>
  <c r="F99" i="4"/>
  <c r="F95" i="4"/>
  <c r="E110" i="4" l="1"/>
  <c r="F110" i="4" s="1"/>
  <c r="F112" i="4"/>
</calcChain>
</file>

<file path=xl/sharedStrings.xml><?xml version="1.0" encoding="utf-8"?>
<sst xmlns="http://schemas.openxmlformats.org/spreadsheetml/2006/main" count="606" uniqueCount="251">
  <si>
    <t>Приложение 13.2 к приказу / Приложение № 2</t>
  </si>
  <si>
    <t>к стандартам раскрытия информации субъектами оптового и розничных рынков электрической энергии</t>
  </si>
  <si>
    <t>ПРОГНОЗНЫЕ СВЕДЕНИЯ</t>
  </si>
  <si>
    <t>о расходах за технологическое присоединение</t>
  </si>
  <si>
    <t>филиала ПАО "МРСК Юга" - "Ростовэнерго" на 2018 год</t>
  </si>
  <si>
    <t>1. Полное наименование</t>
  </si>
  <si>
    <t>Филиал Публичного акционерного общества "Межрегиональная распределительная сетевая компания юга" - "Ростовэнерго"</t>
  </si>
  <si>
    <t>2. Сокращенное наименование</t>
  </si>
  <si>
    <t>Филиал ПАО "МРСК Юга" - "Ростовэнерго"</t>
  </si>
  <si>
    <t>3. Место нахождения</t>
  </si>
  <si>
    <t>г. Ростов-на-Дону, ул. Большая Садовая, д. 49</t>
  </si>
  <si>
    <t>4. Адрес юридического лица</t>
  </si>
  <si>
    <t>5. ИНН</t>
  </si>
  <si>
    <t>6. КПП</t>
  </si>
  <si>
    <t>7. Ф.И.О. руководителя</t>
  </si>
  <si>
    <t>Чекмарев С.А. - заместитель генерального директора - директор филиала ПАО "МРСК Юга" - "Ростовэнерго"</t>
  </si>
  <si>
    <t>8. Адрес электронной почты</t>
  </si>
  <si>
    <t xml:space="preserve">office@re.mrsk-yuga.ru </t>
  </si>
  <si>
    <t>9. Контактный телефон</t>
  </si>
  <si>
    <t>(863) 238-53-59</t>
  </si>
  <si>
    <t>10. Факс</t>
  </si>
  <si>
    <t>(863) 238-51-22</t>
  </si>
  <si>
    <t>Приложение 13.3 к приказу / Приложение № 3</t>
  </si>
  <si>
    <t>СТАНДАРТИЗИРОВАННЫЕ ТАРИФНЫЕ СТАВКИ</t>
  </si>
  <si>
    <t>для расчета платы за технолоогическое присоединение к территориальным распределительным сетям на уровне напряжения ниже 35 кВ и присоединяемой мощностью менее 8 900 кВт филиала ПАО "МРСК Юга" - "Ростовэнерго"</t>
  </si>
  <si>
    <t>на 2018 год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</si>
  <si>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</si>
  <si>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</si>
  <si>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</si>
  <si>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</si>
  <si>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 **</t>
  </si>
  <si>
    <t>0,4 кВ</t>
  </si>
  <si>
    <t>6-20 кВ</t>
  </si>
  <si>
    <r>
      <t>С</t>
    </r>
    <r>
      <rPr>
        <b/>
        <sz val="8"/>
        <rFont val="Times New Roman"/>
        <family val="1"/>
        <charset val="204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</si>
  <si>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</si>
  <si>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Стандартизированная тарифная ставка платы для присоединения заявителей  (С 1)</t>
  </si>
  <si>
    <t>руб./кВт</t>
  </si>
  <si>
    <r>
      <t>С</t>
    </r>
    <r>
      <rPr>
        <b/>
        <sz val="8"/>
        <rFont val="Times New Roman"/>
        <family val="1"/>
        <charset val="204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</si>
  <si>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</si>
  <si>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b/>
        <sz val="8"/>
        <rFont val="Times New Roman"/>
        <family val="1"/>
        <charset val="204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</si>
  <si>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</si>
  <si>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r>
      <t>С</t>
    </r>
    <r>
      <rPr>
        <b/>
        <sz val="8"/>
        <rFont val="Times New Roman"/>
        <family val="1"/>
        <charset val="204"/>
      </rPr>
      <t>1.3</t>
    </r>
    <r>
      <rPr>
        <sz val="11"/>
        <color theme="1"/>
        <rFont val="Calibri"/>
        <family val="2"/>
        <scheme val="minor"/>
      </rPr>
      <t/>
    </r>
  </si>
  <si>
    <t xml:space="preserve">Участие в осмотре должностным лицом Ростехнадзора присоединяемых Устройств </t>
  </si>
  <si>
    <r>
      <t>С</t>
    </r>
    <r>
      <rPr>
        <b/>
        <sz val="8"/>
        <rFont val="Times New Roman"/>
        <family val="1"/>
        <charset val="204"/>
      </rPr>
      <t>1.4</t>
    </r>
    <r>
      <rPr>
        <sz val="11"/>
        <color theme="1"/>
        <rFont val="Calibri"/>
        <family val="2"/>
        <scheme val="minor"/>
      </rPr>
      <t/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</si>
  <si>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</si>
  <si>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платы для присоединения заявителей от 15 до 150 кВт включительно (С 1)</t>
  </si>
  <si>
    <t>Стандартизированная тарифная ставка платы для присоединения заявителей от 150 и менее 670 кВт (С 1)</t>
  </si>
  <si>
    <t>Стандартизированная тарифная ставка на покрытие расходов на подготовку и выдачу сетевой организацией технических условий Заявителю (ТУ)</t>
  </si>
  <si>
    <t>Стандартизированная тарифная ставка на покрытие расходов на проверку сетевой организацией выполнения заявителем  ТУ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</si>
  <si>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</si>
  <si>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платы для присоединения заявителей не менее 670 кВт (С 1)</t>
  </si>
  <si>
    <r>
      <t>С</t>
    </r>
    <r>
      <rPr>
        <b/>
        <sz val="8"/>
        <rFont val="Times New Roman"/>
        <family val="1"/>
        <charset val="204"/>
      </rPr>
      <t>2,i</t>
    </r>
    <r>
      <rPr>
        <b/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</si>
  <si>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при присоединении по III категории надежности электроснабжения в базовых ценах 2001 года***</t>
  </si>
  <si>
    <r>
      <t>Строительство 1 км воздушных линий электропередач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</si>
  <si>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t>материал провода - медные жилы</t>
  </si>
  <si>
    <t>руб./км</t>
  </si>
  <si>
    <t>материал провода - алюминиевые жилы</t>
  </si>
  <si>
    <t>х</t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</si>
  <si>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 (не льготная категория)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</si>
  <si>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</si>
  <si>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>от 670 кВт и до  890 кВт</t>
    </r>
    <r>
      <rPr>
        <sz val="12"/>
        <rFont val="Times New Roman"/>
        <family val="1"/>
        <charset val="204"/>
      </rPr>
      <t xml:space="preserve"> </t>
    </r>
  </si>
  <si>
    <r>
      <t xml:space="preserve">Строительство 1 км воздушных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>от 890 кВт и до 8900 кВт</t>
    </r>
    <r>
      <rPr>
        <sz val="12"/>
        <rFont val="Times New Roman"/>
        <family val="1"/>
        <charset val="204"/>
      </rPr>
      <t xml:space="preserve"> </t>
    </r>
  </si>
  <si>
    <r>
      <t>С</t>
    </r>
    <r>
      <rPr>
        <b/>
        <sz val="8"/>
        <rFont val="Times New Roman"/>
        <family val="1"/>
        <charset val="204"/>
      </rPr>
      <t>3,i</t>
    </r>
    <r>
      <rPr>
        <b/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</si>
  <si>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при присоединении по III категории надежности электроснабжения в базовых ценах 2001 года***</t>
  </si>
  <si>
    <r>
      <t>Строительство 1 км кабельных линий электропередач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</si>
  <si>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Строительство 1 км кабельных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 (не льготная категория)</t>
    </r>
  </si>
  <si>
    <t xml:space="preserve">материал провода - медные жилы </t>
  </si>
  <si>
    <r>
      <t xml:space="preserve">Строительство 1 км кабельных  линий электропередач 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</si>
  <si>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  <charset val="204"/>
      </rPr>
      <t xml:space="preserve"> 670 кВт до 890 кВт</t>
    </r>
  </si>
  <si>
    <r>
      <t xml:space="preserve">Строительство 1 км кабельных линий электропередач для присоединения заявителей от </t>
    </r>
    <r>
      <rPr>
        <b/>
        <sz val="12"/>
        <rFont val="Times New Roman"/>
        <family val="1"/>
        <charset val="204"/>
      </rPr>
      <t xml:space="preserve"> 890 кВт до 8900 кВт</t>
    </r>
  </si>
  <si>
    <t>Стандартизированная тарифная ставка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в части расходов на строительство кабельных линий электропередач методом горизонтально-направленного бурения (ГНБ) в базовых ценах 2001 года</t>
  </si>
  <si>
    <r>
      <t xml:space="preserve">Строительство 1 км кабельных линий электропередач методом ГНБ для присоединения заявителей </t>
    </r>
    <r>
      <rPr>
        <b/>
        <sz val="12"/>
        <rFont val="Times New Roman"/>
        <family val="1"/>
        <charset val="204"/>
      </rPr>
      <t xml:space="preserve">от от 15 до 150 кВт включительно </t>
    </r>
    <r>
      <rPr>
        <sz val="12"/>
        <rFont val="Times New Roman"/>
        <family val="1"/>
        <charset val="204"/>
      </rPr>
      <t>(не льготная категория)</t>
    </r>
    <r>
      <rPr>
        <b/>
        <sz val="12"/>
        <rFont val="Times New Roman"/>
        <family val="1"/>
        <charset val="204"/>
      </rPr>
      <t>**</t>
    </r>
  </si>
  <si>
    <t>материал кабеля - медные жилы</t>
  </si>
  <si>
    <t>-</t>
  </si>
  <si>
    <t>материал кабеля - алюминиевые жилы</t>
  </si>
  <si>
    <r>
      <t xml:space="preserve">Строительство 1 км кабельных линий электропередач методом ГНБ 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</t>
    </r>
  </si>
  <si>
    <r>
      <t>С</t>
    </r>
    <r>
      <rPr>
        <b/>
        <sz val="8"/>
        <rFont val="Times New Roman"/>
        <family val="1"/>
        <charset val="204"/>
      </rPr>
      <t>4,i</t>
    </r>
    <r>
      <rPr>
        <b/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</si>
  <si>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пунктов секционирования при присоединении по III категории надежности электроснабжения в базовых ценах 2001 года***</t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</si>
  <si>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(не льготная категория)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</si>
  <si>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  <charset val="204"/>
      </rPr>
      <t>свыше 150 и менее 670 кВт</t>
    </r>
  </si>
  <si>
    <r>
      <t xml:space="preserve">Строительство 1 кВт пункта секционирования для присоединения заявителей </t>
    </r>
    <r>
      <rPr>
        <b/>
        <sz val="12"/>
        <rFont val="Times New Roman"/>
        <family val="1"/>
        <charset val="204"/>
      </rPr>
      <t>не менее 670 кВт</t>
    </r>
  </si>
  <si>
    <t>Стандартизированная тарифная ставка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в части расходов на строительство подстанций в базовых ценах 2001 года***</t>
  </si>
  <si>
    <r>
      <t>Строительство 1 кВт подстанции 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</si>
  <si>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Строительство 1 кВт подстанции 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 (не льготная категория)</t>
    </r>
  </si>
  <si>
    <r>
      <t xml:space="preserve">Строительство 1 кВт подстанции  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</si>
  <si>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  <charset val="204"/>
      </rPr>
      <t xml:space="preserve"> 670 кВт до 890 кВт включительно</t>
    </r>
  </si>
  <si>
    <r>
      <t>Строительство 1 кВт подстанции  для присоединения заявителей от</t>
    </r>
    <r>
      <rPr>
        <b/>
        <sz val="12"/>
        <rFont val="Times New Roman"/>
        <family val="1"/>
        <charset val="204"/>
      </rPr>
      <t xml:space="preserve"> 890 кВт до 8900 кВт включительно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</si>
  <si>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  <charset val="204"/>
      </rPr>
      <t>670 кВт до 890 кВт</t>
    </r>
  </si>
  <si>
    <r>
      <t xml:space="preserve">Строительство 1 кВт распределительного пункта для присоединения заявителей от </t>
    </r>
    <r>
      <rPr>
        <b/>
        <sz val="12"/>
        <rFont val="Times New Roman"/>
        <family val="1"/>
        <charset val="204"/>
      </rPr>
      <t>890 кВт до 8900 кВт</t>
    </r>
  </si>
  <si>
    <t>*</t>
  </si>
  <si>
    <t>Ставки платы С2,i, С3,i и С4,i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</t>
  </si>
  <si>
    <t>**</t>
  </si>
  <si>
    <t>В связи с тем, что мероприятия для технологического присоединения с применением временной схемы электроснабжения идентичны мероприятиям для технологического присоединения с постоянной схемой электроснабжения и требуют того же объема трудозатрат, стандартизированная тарифная ставка С1 для временной схемы электроснабжения равна стандартизированной тарифной ставке С1 для постоянной схемы электроснабжения.</t>
  </si>
  <si>
    <t>***</t>
  </si>
  <si>
    <t>С 01 октября 2017г при технологическом присоединении Заявителя, осуществляющего технологическое присоединение своих энергопринимающих устройств максимальной мощностью до 150 кВт, в плату за технологическое присоединение не включаются расходы, связанные со строительством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</t>
  </si>
  <si>
    <t>Приложения 13.4 к приказу / Приложение № 4</t>
  </si>
  <si>
    <t>РАСХОДЫ НА МЕРОПРИЯТИЯ,</t>
  </si>
  <si>
    <t>осуществляемые при технологическом присоединении</t>
  </si>
  <si>
    <t>№
п/п</t>
  </si>
  <si>
    <t>Наименование мероприятия</t>
  </si>
  <si>
    <t xml:space="preserve">Напряжение, кВ </t>
  </si>
  <si>
    <t>Распределение необходимой валовой выручки* 
(рублей)</t>
  </si>
  <si>
    <t>Объем максимальной мощности (кВт)</t>
  </si>
  <si>
    <t>Ставки для расчета платы по каждому мероприятию (рублей/ кВт) (без учета НДС)</t>
  </si>
  <si>
    <t>Итого ставка платы за технологическое присоединение</t>
  </si>
  <si>
    <t>до 15 кВт включительно                                        (льготная категория заявителей)</t>
  </si>
  <si>
    <t>Подготовка и выдача сетевой организацией технических условий заявителю:</t>
  </si>
  <si>
    <t>до 15 кВт включительно  (не льготная категория заявителей)</t>
  </si>
  <si>
    <t xml:space="preserve">от 15 до 150 кВт                                            </t>
  </si>
  <si>
    <t xml:space="preserve">от 15 до 150 кВт                                              </t>
  </si>
  <si>
    <t>6-20</t>
  </si>
  <si>
    <t xml:space="preserve">свыше 150 кВт  до 670 кВт                             </t>
  </si>
  <si>
    <t xml:space="preserve">свыше 150 кВт  до 670 кВт                          </t>
  </si>
  <si>
    <t xml:space="preserve">более 670 кВт                                              </t>
  </si>
  <si>
    <t>….</t>
  </si>
  <si>
    <t>2</t>
  </si>
  <si>
    <t>Разработка сетевой организацией проектной документации по строительству "последней мили"</t>
  </si>
  <si>
    <t>до 15 кВт включительно (не льготная категория заявителей)</t>
  </si>
  <si>
    <t>Выполнение сетевой организацией мероприятий, связанных со строительством "последней мили"***</t>
  </si>
  <si>
    <t>3.1.</t>
  </si>
  <si>
    <t xml:space="preserve">строительство воздушных линий </t>
  </si>
  <si>
    <t xml:space="preserve"> </t>
  </si>
  <si>
    <t>3.2.</t>
  </si>
  <si>
    <t xml:space="preserve">строительство кабельных линий </t>
  </si>
  <si>
    <t>3.2.1.</t>
  </si>
  <si>
    <t>строительство кабельных линий методом горизонтально-направленного бурения</t>
  </si>
  <si>
    <t xml:space="preserve">от 15 до 150 кВт                                       </t>
  </si>
  <si>
    <t>3.3.</t>
  </si>
  <si>
    <t>строительство пунктов секционирования</t>
  </si>
  <si>
    <t>3.4.</t>
  </si>
  <si>
    <t>строительство комплексных трансформаторных подстанций, распределительных трансформаторных подстанций с классом напряжения до 35 кВ</t>
  </si>
  <si>
    <t>3.5.</t>
  </si>
  <si>
    <t>строительство центров питания, подстанций классом напряжения 35 кВ и выше</t>
  </si>
  <si>
    <t xml:space="preserve"> -</t>
  </si>
  <si>
    <t>Проверка сетевой организацией выполнения заявителем технических условий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</si>
  <si>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</si>
  <si>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 xml:space="preserve">свыше 150 кВт  до 670 кВт                         </t>
  </si>
  <si>
    <t xml:space="preserve">свыше 150 кВт  до 670 кВт                  </t>
  </si>
  <si>
    <t xml:space="preserve">более 670 кВт                                           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</si>
  <si>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</si>
  <si>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Согласно приложению №1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</si>
  <si>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С 01 октября 2017г в состав платы за технологическое присоединение энергопринимающих устройств максимальной мощностью не более 150 кВт инвестиционная составляющая на покрытие расходов на строительство объектов электросетевого хозяйства - от существующих объектов электросетевого хозяйства до присоединяемых энергопринимающих устройств и (или) объектов электроэнергетики не включается.</t>
  </si>
  <si>
    <t>Приложения 13.5 к приказу / Приложение № 5</t>
  </si>
  <si>
    <t>РАСЧЕТ
необходимой валовой выручки на технологическое присоединение
 филиала ПАО "МРСК Юга" - "Ростовэнерго"</t>
  </si>
  <si>
    <t>(тыс. рублей)</t>
  </si>
  <si>
    <t>п/п</t>
  </si>
  <si>
    <t>Показатели</t>
  </si>
  <si>
    <t>Ожидаемые данные за текущий период</t>
  </si>
  <si>
    <t>Плановые показатели на следующий период</t>
  </si>
  <si>
    <t>1</t>
  </si>
  <si>
    <t>Расходы по выполнению мероприятий по технологическому присоединению - всего</t>
  </si>
  <si>
    <t>в том числе:</t>
  </si>
  <si>
    <t>1.1.</t>
  </si>
  <si>
    <t>вспомогательные материалы</t>
  </si>
  <si>
    <t>1.2.</t>
  </si>
  <si>
    <t>энергия на хозяйственные нужды</t>
  </si>
  <si>
    <t>1.3.</t>
  </si>
  <si>
    <t xml:space="preserve">оплата труда </t>
  </si>
  <si>
    <t>1.4.</t>
  </si>
  <si>
    <t>отчисления на страховые взносы</t>
  </si>
  <si>
    <t>1.5.</t>
  </si>
  <si>
    <t>прочие расходы - всего</t>
  </si>
  <si>
    <t>из них:</t>
  </si>
  <si>
    <t>1.5.1.</t>
  </si>
  <si>
    <t xml:space="preserve"> - работы и услуги производственного характера</t>
  </si>
  <si>
    <t>1.5.2.</t>
  </si>
  <si>
    <t xml:space="preserve"> - налоги и сборы, уменьшающие налогооблагаемую базу на прибыль организаций</t>
  </si>
  <si>
    <t>1.5.3.</t>
  </si>
  <si>
    <t xml:space="preserve"> - работы и услуги непроизводственного характера - всего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</si>
  <si>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</si>
  <si>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</si>
  <si>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</si>
  <si>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</si>
  <si>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</si>
  <si>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консультационные и юридические услуги</t>
  </si>
  <si>
    <t>1.5.3.4.</t>
  </si>
  <si>
    <t>плата за аренду имущества</t>
  </si>
  <si>
    <t>1.5.3.5.</t>
  </si>
  <si>
    <t xml:space="preserve">другие прочие расходы, связанные с производством и реализацией </t>
  </si>
  <si>
    <t>1.6.</t>
  </si>
  <si>
    <t>внереализационные расходы - всего</t>
  </si>
  <si>
    <t>1.6.1.</t>
  </si>
  <si>
    <t xml:space="preserve"> - расходы на услуги банков</t>
  </si>
  <si>
    <t>1.6.2.</t>
  </si>
  <si>
    <t xml:space="preserve"> - % за пользование кредитом</t>
  </si>
  <si>
    <t>1.6.3.</t>
  </si>
  <si>
    <t>- прочие обоснованные расходы</t>
  </si>
  <si>
    <t>1.6.4.</t>
  </si>
  <si>
    <t xml:space="preserve"> - денежные выплаты социального характера (по коллективному договору)</t>
  </si>
  <si>
    <t>2.</t>
  </si>
  <si>
    <t>Расходы на строительство  объектов 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</si>
  <si>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3</t>
  </si>
  <si>
    <t>Выпадающие доходы (экономия средств)</t>
  </si>
  <si>
    <t>Итого (размер необходимой валовой выручки)*</t>
  </si>
  <si>
    <t>*-</t>
  </si>
  <si>
    <t xml:space="preserve">с учетом выпадающих доходов (некомпенсированных расходов) от предоставления льгот по договорам ТП </t>
  </si>
  <si>
    <t>Приложения 13.6 к приказу / Приложение № 6</t>
  </si>
  <si>
    <t>ФАКТИЧЕСКИЕ СРЕДНИЕ ДАННЫЕ
о присоединенных объемах максимальной мощности за 3 предыдущих года по каждому мероприятию</t>
  </si>
  <si>
    <t>Наименование мероприятий</t>
  </si>
  <si>
    <t>Фактические расходы на строительство подстанций за 3 предыдущих года 
(тыс. рублей)</t>
  </si>
  <si>
    <t>Объем мощности, введенной в основные фонды за 3 предыдущих года (кВт)</t>
  </si>
  <si>
    <t>1. Строительство пунктов секционирования (распределительных пунктов)</t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</si>
  <si>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от 15 до 150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</si>
  <si>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свыше 150 и менее 670 кВт</t>
    </r>
  </si>
  <si>
    <r>
      <t xml:space="preserve"> для присоединения заявителей </t>
    </r>
    <r>
      <rPr>
        <b/>
        <sz val="12"/>
        <rFont val="Times New Roman"/>
        <family val="1"/>
        <charset val="204"/>
      </rPr>
      <t>не менее 670 кВт</t>
    </r>
  </si>
  <si>
    <t>2. Строительство комплектных трансформаторных подстанций и распределительных трансформаторных подстанций с уровнем напряжения до 35 кВт</t>
  </si>
  <si>
    <r>
      <t xml:space="preserve"> для присоединения заявителей до</t>
    </r>
    <r>
      <rPr>
        <b/>
        <sz val="12"/>
        <rFont val="Times New Roman"/>
        <family val="1"/>
        <charset val="204"/>
      </rPr>
      <t xml:space="preserve"> 15 кВт </t>
    </r>
    <r>
      <rPr>
        <sz val="12"/>
        <rFont val="Times New Roman"/>
        <family val="1"/>
        <charset val="204"/>
      </rPr>
      <t>включительно (не льготники)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</si>
  <si>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 xml:space="preserve">от 15 до 150 кВт </t>
    </r>
    <r>
      <rPr>
        <sz val="12"/>
        <rFont val="Times New Roman"/>
        <family val="1"/>
        <charset val="204"/>
      </rPr>
      <t>включительно</t>
    </r>
  </si>
  <si>
    <r>
      <t xml:space="preserve">для присоединения заявителей </t>
    </r>
    <r>
      <rPr>
        <b/>
        <sz val="12"/>
        <rFont val="Times New Roman"/>
        <family val="1"/>
        <charset val="204"/>
      </rPr>
      <t>от 150 и менее 670 кВт</t>
    </r>
    <r>
      <rPr>
        <sz val="12"/>
        <rFont val="Times New Roman"/>
        <family val="1"/>
        <charset val="204"/>
      </rPr>
      <t xml:space="preserve">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</si>
  <si>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670 кВт до 890 кВт включительно</t>
    </r>
  </si>
  <si>
    <r>
      <t xml:space="preserve"> для присоединения заявителей от</t>
    </r>
    <r>
      <rPr>
        <b/>
        <sz val="12"/>
        <rFont val="Times New Roman"/>
        <family val="1"/>
        <charset val="204"/>
      </rPr>
      <t xml:space="preserve"> 890 кВт до 8900 кВт включительно</t>
    </r>
  </si>
  <si>
    <t>3. Строительство центров питания и подстанций уровнем напряжения 35 кВ и выше</t>
  </si>
  <si>
    <t>Приложения 13.7 к приказу / Приложение № 7</t>
  </si>
  <si>
    <t>ФАКТИЧЕСКИЕ СРЕДНИЕ ДАННЫЕ
о длине линий электропередачи и об объемах максимальной мощности построенных объектов за 3 предыдущих года по каждому мероприятию</t>
  </si>
  <si>
    <t xml:space="preserve">Расходы на строительство воздушных и кабельных линий электропередачи на i-м уровне напряжения, фактически построенных за последние 3 года 
(тыс. рублей) </t>
  </si>
  <si>
    <t xml:space="preserve">Длина воздушных и кабельных линий электропередачи на  i-м уровне напряжения, фактически построенных за последние 3 года (км) </t>
  </si>
  <si>
    <t>Объем максимальной мощности, присоединяемой путем строительства воздушных или кабельных линий за последние
 3 года (кВт)</t>
  </si>
  <si>
    <t>1. Строительство кабельных линий электропередачи:</t>
  </si>
  <si>
    <t xml:space="preserve"> 0,4 кВ</t>
  </si>
  <si>
    <t>1-20 кВ</t>
  </si>
  <si>
    <t>2. Строительство кабельных линий электропередачи с использованием ГНБ:</t>
  </si>
  <si>
    <t>3. Строительство воздушных линий электропередачи:</t>
  </si>
  <si>
    <t>Приложения 13.8 к приказу / Приложение № 8</t>
  </si>
  <si>
    <t>ИНФОРМАЦИЯ
об осуществлении технологического присоединения по договорам, заключенным за текущий год ***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</si>
  <si>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</si>
  <si>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</si>
  <si>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</si>
  <si>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</si>
  <si>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1 - 20 кВ</t>
  </si>
  <si>
    <t>35 кВ и выше</t>
  </si>
  <si>
    <t>1.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</si>
  <si>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</si>
  <si>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</si>
  <si>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</si>
  <si>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</si>
  <si>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</si>
  <si>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3.</t>
  </si>
  <si>
    <t>От 150 до 670 кВт - всего</t>
  </si>
  <si>
    <t>по индивидуальному проекту</t>
  </si>
  <si>
    <t>4.</t>
  </si>
  <si>
    <t>От 670 до 8900 кВт - всего</t>
  </si>
  <si>
    <t>5.</t>
  </si>
  <si>
    <t>От 8900 кВт - всего</t>
  </si>
  <si>
    <t>6.</t>
  </si>
  <si>
    <t>Объекты генерации</t>
  </si>
  <si>
    <t>Заявители, оплачивающие технологическое присоединение своих энергопринимающих устройств в размере не более 550 рублей.</t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</si>
  <si>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</si>
  <si>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Данные представлены оперативно на 30.09.2017г.</t>
  </si>
  <si>
    <t>Приложения 13.9 к приказу / Приложение № 9</t>
  </si>
  <si>
    <t>ИНФОРМАЦИЯ
о поданных заявках на технологическое присоединение за текущий год ***</t>
  </si>
  <si>
    <t>Количество заявок (штук)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</si>
</sst>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$_-;\-* #,##0.00_$_-;_-* &quot;-&quot;??_$_-;_-@_-"/>
    <numFmt numFmtId="165" formatCode="_-* #,##0.00_р_._-;\-* #,##0.00_р_._-;_-* &quot;-&quot;??_р_._-;_-@_-"/>
    <numFmt numFmtId="166" formatCode="_-* #,##0_р_._-;\-* #,##0_р_._-;_-* &quot;-&quot;_р_._-;_-@_-"/>
    <numFmt numFmtId="167" formatCode="_-* #,##0_$_-;\-* #,##0_$_-;_-* &quot;-&quot;??_$_-;_-@_-"/>
    <numFmt numFmtId="168" formatCode="#,##0.000"/>
    <numFmt numFmtId="169" formatCode="#,##0.0"/>
  </numFmts>
  <fonts count="2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4"/>
      <name val="Arial Cyr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FFFF00"/>
      <name val="Arial"/>
      <family val="2"/>
      <charset val="204"/>
    </font>
    <font>
      <b/>
      <sz val="16"/>
      <name val="Times New Roman"/>
      <family val="1"/>
      <charset val="204"/>
    </font>
    <font>
      <sz val="14"/>
      <color theme="3"/>
      <name val="Times New Roman"/>
      <family val="1"/>
      <charset val="204"/>
    </font>
    <font>
      <sz val="14"/>
      <name val="Arial"/>
      <family val="2"/>
      <charset val="204"/>
    </font>
    <font>
      <b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164" fontId="1" fillId="0" borderId="0" applyFont="0" applyFill="0" applyBorder="0" applyAlignment="0" applyProtection="0"/>
    <xf numFmtId="0" fontId="7" fillId="0" borderId="0"/>
    <xf numFmtId="0" fontId="1" fillId="0" borderId="0"/>
  </cellStyleXfs>
  <cellXfs count="29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0" xfId="1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 wrapText="1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0" fontId="1" fillId="2" borderId="0" xfId="1" applyFill="1"/>
    <xf numFmtId="0" fontId="5" fillId="0" borderId="0" xfId="1" applyFont="1" applyAlignment="1">
      <alignment horizontal="left" vertical="center"/>
    </xf>
    <xf numFmtId="0" fontId="6" fillId="0" borderId="0" xfId="2" applyAlignment="1" applyProtection="1">
      <alignment horizontal="center"/>
    </xf>
    <xf numFmtId="0" fontId="5" fillId="0" borderId="0" xfId="1" applyFont="1" applyAlignment="1">
      <alignment horizontal="center" vertical="center" wrapText="1"/>
    </xf>
    <xf numFmtId="0" fontId="1" fillId="0" borderId="0" xfId="1" applyFill="1"/>
    <xf numFmtId="0" fontId="2" fillId="0" borderId="0" xfId="1" applyFont="1" applyFill="1" applyAlignment="1">
      <alignment horizontal="right"/>
    </xf>
    <xf numFmtId="0" fontId="2" fillId="0" borderId="0" xfId="3" applyFont="1" applyFill="1" applyAlignment="1">
      <alignment horizontal="right" vertical="center" wrapText="1"/>
    </xf>
    <xf numFmtId="0" fontId="2" fillId="0" borderId="0" xfId="3" applyFont="1" applyFill="1" applyAlignment="1">
      <alignment horizontal="right" vertical="center" wrapText="1"/>
    </xf>
    <xf numFmtId="0" fontId="2" fillId="0" borderId="0" xfId="3" applyFont="1" applyFill="1" applyAlignment="1">
      <alignment vertical="center" wrapText="1"/>
    </xf>
    <xf numFmtId="0" fontId="8" fillId="0" borderId="0" xfId="3" applyFont="1" applyFill="1" applyAlignment="1">
      <alignment horizontal="right" vertical="center" wrapText="1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" fillId="0" borderId="0" xfId="1" applyBorder="1" applyAlignment="1">
      <alignment horizontal="center" vertical="center" wrapText="1"/>
    </xf>
    <xf numFmtId="0" fontId="9" fillId="0" borderId="7" xfId="1" applyFont="1" applyBorder="1" applyAlignment="1">
      <alignment vertical="center" wrapText="1"/>
    </xf>
    <xf numFmtId="4" fontId="11" fillId="0" borderId="0" xfId="1" applyNumberFormat="1" applyFont="1" applyBorder="1" applyAlignment="1">
      <alignment horizontal="center" vertical="center" wrapText="1"/>
    </xf>
    <xf numFmtId="164" fontId="0" fillId="0" borderId="0" xfId="4" applyFont="1" applyAlignment="1">
      <alignment horizontal="center"/>
    </xf>
    <xf numFmtId="165" fontId="1" fillId="0" borderId="0" xfId="1" applyNumberFormat="1" applyAlignment="1">
      <alignment horizontal="center"/>
    </xf>
    <xf numFmtId="0" fontId="9" fillId="0" borderId="8" xfId="1" applyFont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4" fontId="9" fillId="2" borderId="3" xfId="1" applyNumberFormat="1" applyFont="1" applyFill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4" fontId="9" fillId="2" borderId="0" xfId="1" applyNumberFormat="1" applyFont="1" applyFill="1" applyBorder="1" applyAlignment="1">
      <alignment horizontal="center" vertical="center" wrapText="1"/>
    </xf>
    <xf numFmtId="4" fontId="1" fillId="0" borderId="0" xfId="1" applyNumberFormat="1" applyAlignment="1">
      <alignment horizontal="center"/>
    </xf>
    <xf numFmtId="3" fontId="5" fillId="2" borderId="1" xfId="5" applyNumberFormat="1" applyFont="1" applyFill="1" applyBorder="1" applyAlignment="1">
      <alignment horizontal="left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4" fontId="5" fillId="2" borderId="3" xfId="1" applyNumberFormat="1" applyFont="1" applyFill="1" applyBorder="1" applyAlignment="1">
      <alignment horizontal="center" vertical="center" wrapText="1"/>
    </xf>
    <xf numFmtId="4" fontId="5" fillId="2" borderId="0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4" fontId="5" fillId="2" borderId="2" xfId="1" applyNumberFormat="1" applyFont="1" applyFill="1" applyBorder="1" applyAlignment="1">
      <alignment vertical="center" wrapText="1"/>
    </xf>
    <xf numFmtId="4" fontId="5" fillId="2" borderId="5" xfId="1" applyNumberFormat="1" applyFont="1" applyFill="1" applyBorder="1" applyAlignment="1">
      <alignment vertical="center" wrapText="1"/>
    </xf>
    <xf numFmtId="4" fontId="9" fillId="2" borderId="1" xfId="1" applyNumberFormat="1" applyFont="1" applyFill="1" applyBorder="1" applyAlignment="1">
      <alignment horizontal="center" vertical="center" wrapText="1"/>
    </xf>
    <xf numFmtId="4" fontId="9" fillId="2" borderId="5" xfId="1" applyNumberFormat="1" applyFont="1" applyFill="1" applyBorder="1" applyAlignment="1">
      <alignment horizontal="center" vertical="center" wrapText="1"/>
    </xf>
    <xf numFmtId="4" fontId="9" fillId="2" borderId="6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" fontId="5" fillId="2" borderId="5" xfId="1" applyNumberFormat="1" applyFont="1" applyFill="1" applyBorder="1" applyAlignment="1">
      <alignment horizontal="center" vertical="center" wrapText="1"/>
    </xf>
    <xf numFmtId="4" fontId="5" fillId="2" borderId="6" xfId="1" applyNumberFormat="1" applyFont="1" applyFill="1" applyBorder="1" applyAlignment="1">
      <alignment horizontal="center" vertical="center" wrapText="1"/>
    </xf>
    <xf numFmtId="4" fontId="1" fillId="2" borderId="0" xfId="1" applyNumberFormat="1" applyFill="1" applyBorder="1" applyAlignment="1">
      <alignment vertical="center" wrapText="1"/>
    </xf>
    <xf numFmtId="4" fontId="9" fillId="2" borderId="2" xfId="1" applyNumberFormat="1" applyFont="1" applyFill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1" fillId="0" borderId="3" xfId="1" applyBorder="1" applyAlignment="1"/>
    <xf numFmtId="4" fontId="1" fillId="2" borderId="0" xfId="1" applyNumberFormat="1" applyFill="1" applyBorder="1"/>
    <xf numFmtId="0" fontId="9" fillId="0" borderId="8" xfId="1" applyFont="1" applyBorder="1" applyAlignment="1">
      <alignment horizontal="center" vertical="center" wrapText="1"/>
    </xf>
    <xf numFmtId="0" fontId="5" fillId="2" borderId="9" xfId="1" applyFont="1" applyFill="1" applyBorder="1" applyAlignment="1">
      <alignment horizontal="left" vertical="center" wrapText="1"/>
    </xf>
    <xf numFmtId="0" fontId="5" fillId="2" borderId="9" xfId="1" applyFont="1" applyFill="1" applyBorder="1" applyAlignment="1">
      <alignment horizontal="center" vertical="center" wrapText="1"/>
    </xf>
    <xf numFmtId="3" fontId="9" fillId="2" borderId="9" xfId="1" applyNumberFormat="1" applyFont="1" applyFill="1" applyBorder="1" applyAlignment="1">
      <alignment horizontal="center" vertical="center" wrapText="1"/>
    </xf>
    <xf numFmtId="3" fontId="9" fillId="2" borderId="10" xfId="1" applyNumberFormat="1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vertical="center" wrapText="1"/>
    </xf>
    <xf numFmtId="0" fontId="5" fillId="2" borderId="11" xfId="1" applyFont="1" applyFill="1" applyBorder="1" applyAlignment="1">
      <alignment horizontal="center" vertical="center" wrapText="1"/>
    </xf>
    <xf numFmtId="3" fontId="9" fillId="2" borderId="12" xfId="1" applyNumberFormat="1" applyFont="1" applyFill="1" applyBorder="1" applyAlignment="1">
      <alignment horizontal="center" vertical="center" wrapText="1"/>
    </xf>
    <xf numFmtId="3" fontId="9" fillId="2" borderId="13" xfId="1" applyNumberFormat="1" applyFont="1" applyFill="1" applyBorder="1" applyAlignment="1">
      <alignment horizontal="center" vertical="center" wrapText="1"/>
    </xf>
    <xf numFmtId="0" fontId="5" fillId="2" borderId="14" xfId="1" applyFont="1" applyFill="1" applyBorder="1" applyAlignment="1">
      <alignment vertical="center" wrapText="1"/>
    </xf>
    <xf numFmtId="0" fontId="5" fillId="2" borderId="14" xfId="1" applyFont="1" applyFill="1" applyBorder="1" applyAlignment="1">
      <alignment horizontal="center" vertical="center" wrapText="1"/>
    </xf>
    <xf numFmtId="3" fontId="9" fillId="2" borderId="15" xfId="1" applyNumberFormat="1" applyFont="1" applyFill="1" applyBorder="1" applyAlignment="1">
      <alignment horizontal="center" vertical="center" wrapText="1"/>
    </xf>
    <xf numFmtId="3" fontId="9" fillId="2" borderId="16" xfId="1" applyNumberFormat="1" applyFont="1" applyFill="1" applyBorder="1" applyAlignment="1">
      <alignment horizontal="center" vertical="center" wrapText="1"/>
    </xf>
    <xf numFmtId="3" fontId="9" fillId="2" borderId="17" xfId="1" applyNumberFormat="1" applyFont="1" applyFill="1" applyBorder="1" applyAlignment="1">
      <alignment horizontal="center" vertical="center" wrapText="1"/>
    </xf>
    <xf numFmtId="3" fontId="9" fillId="2" borderId="18" xfId="1" applyNumberFormat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9" fillId="0" borderId="18" xfId="1" applyFont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4" fontId="11" fillId="2" borderId="0" xfId="1" applyNumberFormat="1" applyFont="1" applyFill="1" applyBorder="1"/>
    <xf numFmtId="3" fontId="9" fillId="2" borderId="20" xfId="1" applyNumberFormat="1" applyFont="1" applyFill="1" applyBorder="1" applyAlignment="1">
      <alignment horizontal="center" vertical="center" wrapText="1"/>
    </xf>
    <xf numFmtId="3" fontId="9" fillId="2" borderId="21" xfId="1" applyNumberFormat="1" applyFont="1" applyFill="1" applyBorder="1" applyAlignment="1">
      <alignment horizontal="center" vertical="center" wrapText="1"/>
    </xf>
    <xf numFmtId="3" fontId="9" fillId="2" borderId="11" xfId="1" applyNumberFormat="1" applyFont="1" applyFill="1" applyBorder="1" applyAlignment="1">
      <alignment horizontal="center" vertical="center" wrapText="1"/>
    </xf>
    <xf numFmtId="3" fontId="9" fillId="2" borderId="22" xfId="1" applyNumberFormat="1" applyFont="1" applyFill="1" applyBorder="1" applyAlignment="1">
      <alignment horizontal="center" vertical="center" wrapText="1"/>
    </xf>
    <xf numFmtId="0" fontId="1" fillId="2" borderId="23" xfId="1" applyFill="1" applyBorder="1"/>
    <xf numFmtId="0" fontId="1" fillId="2" borderId="12" xfId="1" applyFill="1" applyBorder="1"/>
    <xf numFmtId="0" fontId="1" fillId="2" borderId="0" xfId="1" applyFill="1" applyBorder="1"/>
    <xf numFmtId="3" fontId="9" fillId="2" borderId="24" xfId="1" applyNumberFormat="1" applyFont="1" applyFill="1" applyBorder="1" applyAlignment="1">
      <alignment horizontal="center" vertical="center" wrapText="1"/>
    </xf>
    <xf numFmtId="3" fontId="9" fillId="2" borderId="25" xfId="1" applyNumberFormat="1" applyFont="1" applyFill="1" applyBorder="1" applyAlignment="1">
      <alignment horizontal="center" vertical="center" wrapText="1"/>
    </xf>
    <xf numFmtId="3" fontId="9" fillId="2" borderId="26" xfId="1" applyNumberFormat="1" applyFont="1" applyFill="1" applyBorder="1" applyAlignment="1">
      <alignment horizontal="center" vertical="center" wrapText="1"/>
    </xf>
    <xf numFmtId="3" fontId="9" fillId="2" borderId="23" xfId="1" applyNumberFormat="1" applyFont="1" applyFill="1" applyBorder="1" applyAlignment="1">
      <alignment horizontal="center" vertical="center" wrapText="1"/>
    </xf>
    <xf numFmtId="0" fontId="5" fillId="2" borderId="24" xfId="1" applyFont="1" applyFill="1" applyBorder="1" applyAlignment="1">
      <alignment vertical="center" wrapText="1"/>
    </xf>
    <xf numFmtId="0" fontId="5" fillId="2" borderId="24" xfId="1" applyFont="1" applyFill="1" applyBorder="1" applyAlignment="1">
      <alignment horizontal="center" vertical="center" wrapText="1"/>
    </xf>
    <xf numFmtId="3" fontId="9" fillId="2" borderId="27" xfId="1" applyNumberFormat="1" applyFont="1" applyFill="1" applyBorder="1" applyAlignment="1">
      <alignment horizontal="center" vertical="center" wrapText="1"/>
    </xf>
    <xf numFmtId="3" fontId="9" fillId="2" borderId="8" xfId="1" applyNumberFormat="1" applyFont="1" applyFill="1" applyBorder="1" applyAlignment="1">
      <alignment horizontal="center" vertical="center" wrapText="1"/>
    </xf>
    <xf numFmtId="0" fontId="1" fillId="0" borderId="8" xfId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1" fillId="0" borderId="0" xfId="1" applyBorder="1"/>
    <xf numFmtId="0" fontId="5" fillId="0" borderId="15" xfId="1" applyFont="1" applyFill="1" applyBorder="1" applyAlignment="1">
      <alignment horizontal="left" vertical="center" wrapText="1"/>
    </xf>
    <xf numFmtId="0" fontId="5" fillId="2" borderId="15" xfId="1" applyFont="1" applyFill="1" applyBorder="1" applyAlignment="1">
      <alignment horizontal="center" vertical="center" wrapText="1"/>
    </xf>
    <xf numFmtId="3" fontId="9" fillId="2" borderId="28" xfId="1" applyNumberFormat="1" applyFont="1" applyFill="1" applyBorder="1" applyAlignment="1">
      <alignment horizontal="center" vertical="center" wrapText="1"/>
    </xf>
    <xf numFmtId="3" fontId="9" fillId="2" borderId="29" xfId="1" applyNumberFormat="1" applyFont="1" applyFill="1" applyBorder="1" applyAlignment="1">
      <alignment horizontal="center" vertical="center" wrapText="1"/>
    </xf>
    <xf numFmtId="0" fontId="5" fillId="0" borderId="11" xfId="1" applyFont="1" applyBorder="1" applyAlignment="1">
      <alignment vertical="center" wrapText="1"/>
    </xf>
    <xf numFmtId="3" fontId="9" fillId="2" borderId="30" xfId="1" applyNumberFormat="1" applyFont="1" applyFill="1" applyBorder="1" applyAlignment="1">
      <alignment horizontal="center" vertical="center" wrapText="1"/>
    </xf>
    <xf numFmtId="0" fontId="5" fillId="0" borderId="14" xfId="1" applyFont="1" applyBorder="1" applyAlignment="1">
      <alignment vertical="center" wrapText="1"/>
    </xf>
    <xf numFmtId="3" fontId="9" fillId="2" borderId="14" xfId="1" applyNumberFormat="1" applyFont="1" applyFill="1" applyBorder="1" applyAlignment="1">
      <alignment horizontal="center" vertical="center" wrapText="1"/>
    </xf>
    <xf numFmtId="3" fontId="9" fillId="2" borderId="31" xfId="1" applyNumberFormat="1" applyFont="1" applyFill="1" applyBorder="1" applyAlignment="1">
      <alignment horizontal="center" vertical="center" wrapText="1"/>
    </xf>
    <xf numFmtId="3" fontId="9" fillId="2" borderId="32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1" fillId="0" borderId="18" xfId="1" applyBorder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3" fontId="9" fillId="2" borderId="6" xfId="1" applyNumberFormat="1" applyFont="1" applyFill="1" applyBorder="1" applyAlignment="1">
      <alignment horizontal="center" vertical="center" wrapText="1"/>
    </xf>
    <xf numFmtId="0" fontId="5" fillId="0" borderId="33" xfId="1" applyFont="1" applyBorder="1" applyAlignment="1">
      <alignment horizontal="left" vertical="center" wrapText="1"/>
    </xf>
    <xf numFmtId="0" fontId="5" fillId="0" borderId="0" xfId="5" applyFont="1" applyAlignment="1">
      <alignment horizontal="right" vertical="top"/>
    </xf>
    <xf numFmtId="0" fontId="5" fillId="0" borderId="0" xfId="5" applyFont="1" applyAlignment="1">
      <alignment horizontal="left" wrapText="1"/>
    </xf>
    <xf numFmtId="0" fontId="1" fillId="0" borderId="0" xfId="1" applyAlignment="1">
      <alignment horizontal="left" wrapText="1"/>
    </xf>
    <xf numFmtId="0" fontId="5" fillId="0" borderId="0" xfId="5" applyFont="1" applyAlignment="1">
      <alignment horizontal="left" wrapText="1"/>
    </xf>
    <xf numFmtId="0" fontId="1" fillId="0" borderId="0" xfId="1" applyAlignment="1">
      <alignment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vertical="center" wrapText="1"/>
    </xf>
    <xf numFmtId="0" fontId="5" fillId="0" borderId="0" xfId="1" applyFont="1" applyFill="1" applyBorder="1" applyAlignment="1">
      <alignment horizontal="center"/>
    </xf>
    <xf numFmtId="49" fontId="9" fillId="0" borderId="0" xfId="1" applyNumberFormat="1" applyFont="1" applyFill="1" applyBorder="1" applyAlignment="1">
      <alignment horizontal="right"/>
    </xf>
    <xf numFmtId="0" fontId="8" fillId="0" borderId="0" xfId="3" applyFont="1" applyFill="1" applyAlignment="1">
      <alignment vertical="center" wrapText="1"/>
    </xf>
    <xf numFmtId="0" fontId="12" fillId="0" borderId="0" xfId="1" applyFont="1"/>
    <xf numFmtId="0" fontId="7" fillId="0" borderId="0" xfId="5"/>
    <xf numFmtId="0" fontId="3" fillId="0" borderId="0" xfId="5" applyFont="1" applyFill="1" applyAlignment="1">
      <alignment horizontal="center" wrapText="1"/>
    </xf>
    <xf numFmtId="0" fontId="13" fillId="0" borderId="0" xfId="1" applyFont="1" applyBorder="1" applyAlignment="1">
      <alignment horizontal="center" wrapText="1"/>
    </xf>
    <xf numFmtId="0" fontId="13" fillId="0" borderId="0" xfId="1" applyFont="1" applyBorder="1" applyAlignment="1">
      <alignment horizontal="center" wrapText="1"/>
    </xf>
    <xf numFmtId="0" fontId="14" fillId="0" borderId="0" xfId="5" applyFont="1" applyFill="1" applyAlignment="1">
      <alignment wrapText="1"/>
    </xf>
    <xf numFmtId="0" fontId="14" fillId="0" borderId="0" xfId="5" applyFont="1" applyFill="1" applyAlignment="1">
      <alignment horizontal="right" wrapText="1"/>
    </xf>
    <xf numFmtId="0" fontId="4" fillId="0" borderId="7" xfId="5" applyFont="1" applyFill="1" applyBorder="1" applyAlignment="1">
      <alignment horizontal="center" vertical="center" wrapText="1"/>
    </xf>
    <xf numFmtId="0" fontId="4" fillId="0" borderId="7" xfId="5" applyFont="1" applyFill="1" applyBorder="1" applyAlignment="1">
      <alignment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wrapText="1"/>
    </xf>
    <xf numFmtId="0" fontId="15" fillId="0" borderId="0" xfId="5" applyFont="1"/>
    <xf numFmtId="0" fontId="7" fillId="0" borderId="0" xfId="5" applyAlignment="1">
      <alignment horizontal="center"/>
    </xf>
    <xf numFmtId="0" fontId="4" fillId="0" borderId="1" xfId="5" applyFont="1" applyFill="1" applyBorder="1" applyAlignment="1">
      <alignment horizontal="center" vertical="center" wrapText="1"/>
    </xf>
    <xf numFmtId="3" fontId="3" fillId="0" borderId="1" xfId="5" applyNumberFormat="1" applyFont="1" applyFill="1" applyBorder="1" applyAlignment="1">
      <alignment horizontal="left" vertical="center" wrapText="1"/>
    </xf>
    <xf numFmtId="164" fontId="3" fillId="2" borderId="1" xfId="4" applyFont="1" applyFill="1" applyBorder="1" applyAlignment="1">
      <alignment horizontal="center" vertical="center" wrapText="1"/>
    </xf>
    <xf numFmtId="164" fontId="4" fillId="2" borderId="2" xfId="4" applyFont="1" applyFill="1" applyBorder="1" applyAlignment="1">
      <alignment horizontal="center" vertical="center" wrapText="1"/>
    </xf>
    <xf numFmtId="43" fontId="15" fillId="0" borderId="0" xfId="5" applyNumberFormat="1" applyFont="1" applyAlignment="1"/>
    <xf numFmtId="0" fontId="4" fillId="0" borderId="1" xfId="5" applyFont="1" applyFill="1" applyBorder="1" applyAlignment="1">
      <alignment vertical="center" wrapText="1"/>
    </xf>
    <xf numFmtId="164" fontId="4" fillId="2" borderId="1" xfId="4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164" fontId="3" fillId="2" borderId="2" xfId="4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3" fontId="4" fillId="0" borderId="1" xfId="5" applyNumberFormat="1" applyFont="1" applyFill="1" applyBorder="1" applyAlignment="1">
      <alignment horizontal="left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164" fontId="14" fillId="0" borderId="1" xfId="4" applyFont="1" applyFill="1" applyBorder="1" applyAlignment="1">
      <alignment horizontal="center" vertical="center" wrapText="1"/>
    </xf>
    <xf numFmtId="49" fontId="4" fillId="0" borderId="1" xfId="5" applyNumberFormat="1" applyFont="1" applyFill="1" applyBorder="1" applyAlignment="1">
      <alignment horizontal="center" vertical="center" wrapText="1"/>
    </xf>
    <xf numFmtId="49" fontId="3" fillId="0" borderId="1" xfId="5" applyNumberFormat="1" applyFont="1" applyFill="1" applyBorder="1" applyAlignment="1">
      <alignment horizontal="center" vertical="center" wrapText="1"/>
    </xf>
    <xf numFmtId="0" fontId="4" fillId="0" borderId="9" xfId="5" applyFont="1" applyFill="1" applyBorder="1" applyAlignment="1">
      <alignment horizontal="center" vertical="center" wrapText="1"/>
    </xf>
    <xf numFmtId="0" fontId="4" fillId="0" borderId="9" xfId="5" applyFont="1" applyFill="1" applyBorder="1" applyAlignment="1">
      <alignment vertical="center" wrapText="1"/>
    </xf>
    <xf numFmtId="0" fontId="4" fillId="0" borderId="9" xfId="3" applyFont="1" applyFill="1" applyBorder="1" applyAlignment="1">
      <alignment horizontal="center" vertical="center" wrapText="1"/>
    </xf>
    <xf numFmtId="164" fontId="4" fillId="2" borderId="9" xfId="4" applyFont="1" applyFill="1" applyBorder="1" applyAlignment="1">
      <alignment horizontal="center" vertical="center" wrapText="1"/>
    </xf>
    <xf numFmtId="164" fontId="4" fillId="2" borderId="34" xfId="4" applyFont="1" applyFill="1" applyBorder="1" applyAlignment="1">
      <alignment horizontal="center" vertical="center" wrapText="1"/>
    </xf>
    <xf numFmtId="0" fontId="4" fillId="0" borderId="11" xfId="5" applyFont="1" applyFill="1" applyBorder="1" applyAlignment="1">
      <alignment horizontal="center" vertical="center" wrapText="1"/>
    </xf>
    <xf numFmtId="0" fontId="4" fillId="0" borderId="11" xfId="1" applyFont="1" applyBorder="1" applyAlignment="1">
      <alignment vertical="center" wrapText="1"/>
    </xf>
    <xf numFmtId="0" fontId="4" fillId="0" borderId="11" xfId="3" applyFont="1" applyFill="1" applyBorder="1" applyAlignment="1">
      <alignment horizontal="center" vertical="center" wrapText="1"/>
    </xf>
    <xf numFmtId="164" fontId="4" fillId="2" borderId="11" xfId="4" applyFont="1" applyFill="1" applyBorder="1" applyAlignment="1">
      <alignment horizontal="center" vertical="center" wrapText="1"/>
    </xf>
    <xf numFmtId="164" fontId="4" fillId="2" borderId="35" xfId="4" applyFont="1" applyFill="1" applyBorder="1" applyAlignment="1">
      <alignment horizontal="center" vertical="center" wrapText="1"/>
    </xf>
    <xf numFmtId="0" fontId="4" fillId="0" borderId="14" xfId="5" applyFont="1" applyFill="1" applyBorder="1" applyAlignment="1">
      <alignment horizontal="center" vertical="center" wrapText="1"/>
    </xf>
    <xf numFmtId="0" fontId="4" fillId="0" borderId="14" xfId="1" applyFont="1" applyBorder="1" applyAlignment="1">
      <alignment vertical="center" wrapText="1"/>
    </xf>
    <xf numFmtId="0" fontId="4" fillId="0" borderId="14" xfId="3" applyFont="1" applyFill="1" applyBorder="1" applyAlignment="1">
      <alignment horizontal="center" vertical="center" wrapText="1"/>
    </xf>
    <xf numFmtId="164" fontId="4" fillId="2" borderId="14" xfId="4" applyFont="1" applyFill="1" applyBorder="1" applyAlignment="1">
      <alignment horizontal="center" vertical="center" wrapText="1"/>
    </xf>
    <xf numFmtId="164" fontId="4" fillId="2" borderId="36" xfId="4" applyFont="1" applyFill="1" applyBorder="1" applyAlignment="1">
      <alignment horizontal="center" vertical="center" wrapText="1"/>
    </xf>
    <xf numFmtId="3" fontId="4" fillId="0" borderId="9" xfId="5" applyNumberFormat="1" applyFont="1" applyFill="1" applyBorder="1" applyAlignment="1">
      <alignment horizontal="left" vertical="center" wrapText="1"/>
    </xf>
    <xf numFmtId="49" fontId="4" fillId="0" borderId="9" xfId="3" applyNumberFormat="1" applyFont="1" applyFill="1" applyBorder="1" applyAlignment="1">
      <alignment horizontal="center" vertical="center" wrapText="1"/>
    </xf>
    <xf numFmtId="49" fontId="4" fillId="0" borderId="11" xfId="3" applyNumberFormat="1" applyFont="1" applyFill="1" applyBorder="1" applyAlignment="1">
      <alignment horizontal="center" vertical="center" wrapText="1"/>
    </xf>
    <xf numFmtId="49" fontId="4" fillId="0" borderId="14" xfId="3" applyNumberFormat="1" applyFont="1" applyFill="1" applyBorder="1" applyAlignment="1">
      <alignment horizontal="center" vertical="center" wrapText="1"/>
    </xf>
    <xf numFmtId="49" fontId="4" fillId="0" borderId="9" xfId="5" applyNumberFormat="1" applyFont="1" applyFill="1" applyBorder="1" applyAlignment="1">
      <alignment horizontal="center" vertical="center" wrapText="1"/>
    </xf>
    <xf numFmtId="49" fontId="4" fillId="0" borderId="11" xfId="5" applyNumberFormat="1" applyFont="1" applyFill="1" applyBorder="1" applyAlignment="1">
      <alignment horizontal="center" vertical="center" wrapText="1"/>
    </xf>
    <xf numFmtId="49" fontId="4" fillId="0" borderId="14" xfId="5" applyNumberFormat="1" applyFont="1" applyFill="1" applyBorder="1" applyAlignment="1">
      <alignment horizontal="center" vertical="center" wrapText="1"/>
    </xf>
    <xf numFmtId="3" fontId="16" fillId="0" borderId="1" xfId="5" applyNumberFormat="1" applyFont="1" applyFill="1" applyBorder="1" applyAlignment="1">
      <alignment horizontal="left" vertical="center" wrapText="1"/>
    </xf>
    <xf numFmtId="164" fontId="3" fillId="0" borderId="1" xfId="4" applyFont="1" applyFill="1" applyBorder="1" applyAlignment="1">
      <alignment horizontal="center" vertical="center" wrapText="1"/>
    </xf>
    <xf numFmtId="0" fontId="14" fillId="0" borderId="9" xfId="5" applyFont="1" applyFill="1" applyBorder="1" applyAlignment="1">
      <alignment horizontal="center" vertical="center" wrapText="1"/>
    </xf>
    <xf numFmtId="3" fontId="14" fillId="0" borderId="9" xfId="5" applyNumberFormat="1" applyFont="1" applyFill="1" applyBorder="1" applyAlignment="1">
      <alignment horizontal="left" vertical="center" wrapText="1"/>
    </xf>
    <xf numFmtId="164" fontId="4" fillId="0" borderId="9" xfId="4" applyFont="1" applyFill="1" applyBorder="1" applyAlignment="1">
      <alignment horizontal="center" vertical="center" wrapText="1"/>
    </xf>
    <xf numFmtId="164" fontId="17" fillId="0" borderId="34" xfId="4" applyFont="1" applyFill="1" applyBorder="1" applyAlignment="1">
      <alignment horizontal="center" vertical="center" wrapText="1"/>
    </xf>
    <xf numFmtId="0" fontId="14" fillId="0" borderId="14" xfId="5" applyFont="1" applyFill="1" applyBorder="1" applyAlignment="1">
      <alignment horizontal="center" vertical="center" wrapText="1"/>
    </xf>
    <xf numFmtId="164" fontId="4" fillId="0" borderId="14" xfId="4" applyFont="1" applyFill="1" applyBorder="1" applyAlignment="1">
      <alignment horizontal="center" vertical="center" wrapText="1"/>
    </xf>
    <xf numFmtId="164" fontId="14" fillId="0" borderId="0" xfId="4" applyFont="1" applyFill="1" applyBorder="1" applyAlignment="1">
      <alignment horizontal="center" vertical="center" wrapText="1"/>
    </xf>
    <xf numFmtId="164" fontId="14" fillId="3" borderId="0" xfId="4" applyFont="1" applyFill="1" applyBorder="1" applyAlignment="1">
      <alignment horizontal="center" vertical="center" wrapText="1"/>
    </xf>
    <xf numFmtId="0" fontId="7" fillId="0" borderId="0" xfId="5" applyBorder="1"/>
    <xf numFmtId="0" fontId="7" fillId="0" borderId="0" xfId="5" applyFill="1"/>
    <xf numFmtId="0" fontId="18" fillId="0" borderId="0" xfId="5" applyFont="1"/>
    <xf numFmtId="0" fontId="4" fillId="0" borderId="0" xfId="5" applyFont="1" applyAlignment="1">
      <alignment horizontal="right" vertical="top"/>
    </xf>
    <xf numFmtId="0" fontId="4" fillId="0" borderId="0" xfId="5" applyFont="1" applyAlignment="1">
      <alignment horizontal="left" wrapText="1"/>
    </xf>
    <xf numFmtId="0" fontId="4" fillId="0" borderId="0" xfId="1" applyFont="1" applyAlignment="1">
      <alignment horizontal="justify" vertical="center" wrapText="1"/>
    </xf>
    <xf numFmtId="0" fontId="2" fillId="0" borderId="0" xfId="1" applyFont="1" applyFill="1" applyAlignment="1">
      <alignment horizontal="right"/>
    </xf>
    <xf numFmtId="49" fontId="5" fillId="0" borderId="0" xfId="1" applyNumberFormat="1" applyFont="1" applyFill="1" applyBorder="1" applyAlignment="1">
      <alignment horizontal="right"/>
    </xf>
    <xf numFmtId="0" fontId="19" fillId="0" borderId="0" xfId="6" applyFont="1" applyAlignment="1">
      <alignment horizontal="center" wrapText="1"/>
    </xf>
    <xf numFmtId="0" fontId="20" fillId="0" borderId="0" xfId="6" applyFont="1" applyAlignment="1"/>
    <xf numFmtId="0" fontId="21" fillId="0" borderId="0" xfId="5" applyFont="1" applyFill="1" applyAlignment="1">
      <alignment horizontal="center" vertical="center" wrapText="1"/>
    </xf>
    <xf numFmtId="0" fontId="20" fillId="0" borderId="0" xfId="6" applyFont="1" applyAlignment="1">
      <alignment horizontal="center" vertical="center" wrapText="1"/>
    </xf>
    <xf numFmtId="0" fontId="7" fillId="0" borderId="0" xfId="5" applyAlignment="1">
      <alignment horizontal="center" vertical="center" wrapText="1"/>
    </xf>
    <xf numFmtId="0" fontId="20" fillId="0" borderId="0" xfId="6" applyFont="1" applyAlignment="1">
      <alignment horizontal="center"/>
    </xf>
    <xf numFmtId="0" fontId="2" fillId="0" borderId="0" xfId="6" applyFont="1" applyAlignment="1">
      <alignment horizontal="right"/>
    </xf>
    <xf numFmtId="0" fontId="4" fillId="0" borderId="37" xfId="6" applyFont="1" applyBorder="1" applyAlignment="1">
      <alignment horizontal="center" vertical="center" wrapText="1"/>
    </xf>
    <xf numFmtId="0" fontId="4" fillId="0" borderId="38" xfId="6" applyFont="1" applyBorder="1" applyAlignment="1">
      <alignment horizontal="center" vertical="center" wrapText="1"/>
    </xf>
    <xf numFmtId="0" fontId="4" fillId="0" borderId="39" xfId="6" applyFont="1" applyBorder="1" applyAlignment="1">
      <alignment horizontal="center" vertical="center" wrapText="1"/>
    </xf>
    <xf numFmtId="0" fontId="4" fillId="0" borderId="40" xfId="6" applyFont="1" applyBorder="1" applyAlignment="1">
      <alignment horizontal="center" vertical="center" wrapText="1"/>
    </xf>
    <xf numFmtId="0" fontId="4" fillId="0" borderId="41" xfId="6" applyFont="1" applyBorder="1" applyAlignment="1">
      <alignment horizontal="center" vertical="center" wrapText="1"/>
    </xf>
    <xf numFmtId="0" fontId="4" fillId="0" borderId="42" xfId="6" applyFont="1" applyBorder="1" applyAlignment="1">
      <alignment horizontal="center" vertical="center" wrapText="1"/>
    </xf>
    <xf numFmtId="0" fontId="7" fillId="0" borderId="0" xfId="5" applyAlignment="1">
      <alignment horizontal="center" vertical="center"/>
    </xf>
    <xf numFmtId="49" fontId="3" fillId="0" borderId="43" xfId="6" applyNumberFormat="1" applyFont="1" applyBorder="1" applyAlignment="1">
      <alignment horizontal="center"/>
    </xf>
    <xf numFmtId="0" fontId="3" fillId="0" borderId="43" xfId="6" applyFont="1" applyBorder="1" applyAlignment="1">
      <alignment horizontal="left" wrapText="1"/>
    </xf>
    <xf numFmtId="166" fontId="3" fillId="2" borderId="44" xfId="6" applyNumberFormat="1" applyFont="1" applyFill="1" applyBorder="1" applyAlignment="1">
      <alignment horizontal="center"/>
    </xf>
    <xf numFmtId="166" fontId="3" fillId="2" borderId="45" xfId="6" applyNumberFormat="1" applyFont="1" applyFill="1" applyBorder="1" applyAlignment="1">
      <alignment horizontal="center"/>
    </xf>
    <xf numFmtId="49" fontId="3" fillId="0" borderId="46" xfId="6" applyNumberFormat="1" applyFont="1" applyBorder="1" applyAlignment="1">
      <alignment horizontal="center"/>
    </xf>
    <xf numFmtId="0" fontId="4" fillId="0" borderId="46" xfId="6" applyFont="1" applyBorder="1" applyAlignment="1">
      <alignment horizontal="left" wrapText="1"/>
    </xf>
    <xf numFmtId="166" fontId="3" fillId="2" borderId="17" xfId="6" applyNumberFormat="1" applyFont="1" applyFill="1" applyBorder="1" applyAlignment="1">
      <alignment horizontal="center"/>
    </xf>
    <xf numFmtId="166" fontId="3" fillId="2" borderId="47" xfId="6" applyNumberFormat="1" applyFont="1" applyFill="1" applyBorder="1" applyAlignment="1">
      <alignment horizontal="center"/>
    </xf>
    <xf numFmtId="49" fontId="4" fillId="0" borderId="48" xfId="6" applyNumberFormat="1" applyFont="1" applyBorder="1" applyAlignment="1">
      <alignment horizontal="center"/>
    </xf>
    <xf numFmtId="0" fontId="4" fillId="0" borderId="48" xfId="6" applyFont="1" applyBorder="1" applyAlignment="1">
      <alignment horizontal="left" wrapText="1"/>
    </xf>
    <xf numFmtId="167" fontId="2" fillId="2" borderId="49" xfId="4" applyNumberFormat="1" applyFont="1" applyFill="1" applyBorder="1" applyAlignment="1">
      <alignment horizontal="center" vertical="center" wrapText="1"/>
    </xf>
    <xf numFmtId="167" fontId="2" fillId="2" borderId="5" xfId="4" applyNumberFormat="1" applyFont="1" applyFill="1" applyBorder="1" applyAlignment="1">
      <alignment horizontal="center" vertical="center" wrapText="1"/>
    </xf>
    <xf numFmtId="167" fontId="2" fillId="2" borderId="6" xfId="4" applyNumberFormat="1" applyFont="1" applyFill="1" applyBorder="1" applyAlignment="1">
      <alignment horizontal="center" vertical="center" wrapText="1"/>
    </xf>
    <xf numFmtId="166" fontId="4" fillId="2" borderId="49" xfId="6" applyNumberFormat="1" applyFont="1" applyFill="1" applyBorder="1" applyAlignment="1">
      <alignment horizontal="center"/>
    </xf>
    <xf numFmtId="166" fontId="4" fillId="2" borderId="5" xfId="6" applyNumberFormat="1" applyFont="1" applyFill="1" applyBorder="1" applyAlignment="1">
      <alignment horizontal="center"/>
    </xf>
    <xf numFmtId="167" fontId="21" fillId="2" borderId="49" xfId="4" applyNumberFormat="1" applyFont="1" applyFill="1" applyBorder="1" applyAlignment="1">
      <alignment horizontal="center" vertical="center" wrapText="1"/>
    </xf>
    <xf numFmtId="167" fontId="21" fillId="2" borderId="5" xfId="4" applyNumberFormat="1" applyFont="1" applyFill="1" applyBorder="1" applyAlignment="1">
      <alignment horizontal="center" vertical="center" wrapText="1"/>
    </xf>
    <xf numFmtId="167" fontId="21" fillId="2" borderId="6" xfId="4" applyNumberFormat="1" applyFont="1" applyFill="1" applyBorder="1" applyAlignment="1">
      <alignment horizontal="center" vertical="center" wrapText="1"/>
    </xf>
    <xf numFmtId="0" fontId="4" fillId="0" borderId="48" xfId="6" applyFont="1" applyBorder="1" applyAlignment="1">
      <alignment vertical="justify" wrapText="1"/>
    </xf>
    <xf numFmtId="49" fontId="4" fillId="0" borderId="48" xfId="6" applyNumberFormat="1" applyFont="1" applyBorder="1" applyAlignment="1">
      <alignment horizontal="left" wrapText="1"/>
    </xf>
    <xf numFmtId="49" fontId="3" fillId="0" borderId="48" xfId="6" applyNumberFormat="1" applyFont="1" applyBorder="1" applyAlignment="1">
      <alignment horizontal="center"/>
    </xf>
    <xf numFmtId="0" fontId="3" fillId="0" borderId="48" xfId="6" applyFont="1" applyBorder="1" applyAlignment="1">
      <alignment horizontal="left" wrapText="1"/>
    </xf>
    <xf numFmtId="167" fontId="3" fillId="2" borderId="49" xfId="4" applyNumberFormat="1" applyFont="1" applyFill="1" applyBorder="1" applyAlignment="1">
      <alignment horizontal="center" vertical="center" wrapText="1"/>
    </xf>
    <xf numFmtId="166" fontId="3" fillId="2" borderId="5" xfId="6" applyNumberFormat="1" applyFont="1" applyFill="1" applyBorder="1" applyAlignment="1">
      <alignment horizontal="center" vertical="center"/>
    </xf>
    <xf numFmtId="164" fontId="21" fillId="2" borderId="49" xfId="4" applyFont="1" applyFill="1" applyBorder="1" applyAlignment="1">
      <alignment horizontal="center" vertical="center" wrapText="1"/>
    </xf>
    <xf numFmtId="164" fontId="21" fillId="2" borderId="5" xfId="4" applyFont="1" applyFill="1" applyBorder="1" applyAlignment="1">
      <alignment horizontal="center" vertical="center" wrapText="1"/>
    </xf>
    <xf numFmtId="0" fontId="22" fillId="0" borderId="0" xfId="5" applyFont="1"/>
    <xf numFmtId="49" fontId="3" fillId="0" borderId="50" xfId="6" applyNumberFormat="1" applyFont="1" applyFill="1" applyBorder="1" applyAlignment="1">
      <alignment horizontal="center" vertical="center"/>
    </xf>
    <xf numFmtId="0" fontId="3" fillId="0" borderId="50" xfId="6" applyFont="1" applyBorder="1" applyAlignment="1">
      <alignment horizontal="left" wrapText="1"/>
    </xf>
    <xf numFmtId="166" fontId="3" fillId="2" borderId="51" xfId="6" applyNumberFormat="1" applyFont="1" applyFill="1" applyBorder="1" applyAlignment="1">
      <alignment horizontal="center" vertical="center"/>
    </xf>
    <xf numFmtId="166" fontId="3" fillId="2" borderId="52" xfId="6" applyNumberFormat="1" applyFont="1" applyFill="1" applyBorder="1" applyAlignment="1">
      <alignment horizontal="center" vertical="center"/>
    </xf>
    <xf numFmtId="0" fontId="7" fillId="0" borderId="0" xfId="5" applyAlignment="1">
      <alignment horizontal="right"/>
    </xf>
    <xf numFmtId="0" fontId="3" fillId="2" borderId="0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1" fillId="0" borderId="1" xfId="1" applyBorder="1"/>
    <xf numFmtId="4" fontId="9" fillId="0" borderId="1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168" fontId="9" fillId="0" borderId="1" xfId="1" applyNumberFormat="1" applyFont="1" applyFill="1" applyBorder="1" applyAlignment="1">
      <alignment horizontal="center" vertical="center" wrapText="1"/>
    </xf>
    <xf numFmtId="169" fontId="5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4" fontId="5" fillId="0" borderId="7" xfId="1" applyNumberFormat="1" applyFont="1" applyFill="1" applyBorder="1" applyAlignment="1">
      <alignment horizontal="center" vertical="center"/>
    </xf>
    <xf numFmtId="4" fontId="5" fillId="0" borderId="53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center" vertical="center"/>
    </xf>
    <xf numFmtId="4" fontId="5" fillId="0" borderId="8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center" wrapText="1"/>
    </xf>
    <xf numFmtId="4" fontId="5" fillId="0" borderId="54" xfId="1" applyNumberFormat="1" applyFont="1" applyFill="1" applyBorder="1"/>
    <xf numFmtId="4" fontId="5" fillId="0" borderId="0" xfId="1" applyNumberFormat="1" applyFont="1" applyFill="1" applyBorder="1"/>
    <xf numFmtId="0" fontId="5" fillId="2" borderId="18" xfId="1" applyFont="1" applyFill="1" applyBorder="1" applyAlignment="1">
      <alignment horizontal="left" vertical="center" wrapText="1"/>
    </xf>
    <xf numFmtId="4" fontId="5" fillId="0" borderId="18" xfId="1" applyNumberFormat="1" applyFont="1" applyFill="1" applyBorder="1" applyAlignment="1">
      <alignment horizontal="center" vertical="center"/>
    </xf>
    <xf numFmtId="4" fontId="5" fillId="0" borderId="6" xfId="1" applyNumberFormat="1" applyFont="1" applyFill="1" applyBorder="1" applyAlignment="1">
      <alignment horizontal="center" vertical="center"/>
    </xf>
    <xf numFmtId="4" fontId="5" fillId="0" borderId="7" xfId="1" applyNumberFormat="1" applyFont="1" applyFill="1" applyBorder="1"/>
    <xf numFmtId="4" fontId="5" fillId="0" borderId="27" xfId="1" applyNumberFormat="1" applyFont="1" applyFill="1" applyBorder="1"/>
    <xf numFmtId="4" fontId="5" fillId="0" borderId="55" xfId="1" applyNumberFormat="1" applyFont="1" applyFill="1" applyBorder="1" applyAlignment="1">
      <alignment horizontal="center" vertical="center"/>
    </xf>
    <xf numFmtId="4" fontId="5" fillId="0" borderId="26" xfId="1" applyNumberFormat="1" applyFont="1" applyFill="1" applyBorder="1" applyAlignment="1">
      <alignment horizontal="center" vertical="center"/>
    </xf>
    <xf numFmtId="4" fontId="5" fillId="0" borderId="3" xfId="1" applyNumberFormat="1" applyFont="1" applyFill="1" applyBorder="1" applyAlignment="1">
      <alignment horizontal="center" vertical="center"/>
    </xf>
    <xf numFmtId="4" fontId="5" fillId="0" borderId="33" xfId="1" applyNumberFormat="1" applyFont="1" applyFill="1" applyBorder="1"/>
    <xf numFmtId="4" fontId="5" fillId="0" borderId="33" xfId="1" applyNumberFormat="1" applyFont="1" applyFill="1" applyBorder="1" applyAlignment="1">
      <alignment horizontal="center" vertical="center"/>
    </xf>
    <xf numFmtId="4" fontId="5" fillId="0" borderId="54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2" fontId="1" fillId="0" borderId="1" xfId="1" applyNumberFormat="1" applyFill="1" applyBorder="1" applyAlignment="1">
      <alignment horizontal="center" vertical="center"/>
    </xf>
    <xf numFmtId="2" fontId="1" fillId="0" borderId="3" xfId="1" applyNumberFormat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right" vertical="top"/>
    </xf>
    <xf numFmtId="2" fontId="5" fillId="0" borderId="0" xfId="1" applyNumberFormat="1" applyFont="1" applyAlignment="1">
      <alignment horizontal="left" wrapText="1"/>
    </xf>
  </cellXfs>
  <cellStyles count="7">
    <cellStyle name="Гиперссылка" xfId="2" builtinId="8"/>
    <cellStyle name="Обычный" xfId="0" builtinId="0"/>
    <cellStyle name="Обычный 2" xfId="1"/>
    <cellStyle name="Обычный_! СВОД калькуляция 2010 (с занесением данных от ЦФО) испр 24.11.09" xfId="3"/>
    <cellStyle name="Обычный_Приложение 1" xfId="5"/>
    <cellStyle name="Обычный_Смета  по методике 2" xfId="6"/>
    <cellStyle name="Финансовый 3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0;&#1088;&#1093;&#1080;&#1074;_&#1053;&#1086;&#1089;&#1072;&#1095;&#1077;&#1074;%20&#1040;.&#1042;\&#1040;&#1040;&#1040;\&#1055;&#1088;&#1080;&#1082;&#1072;&#1079;&#1099;%20&#1087;&#1086;%20&#1058;&#1055;\&#1055;&#1088;&#1080;&#1082;&#1072;&#1079;%20&#1087;&#1086;%20&#1058;&#1055;%20&#1085;&#1072;%202018%20&#1075;&#1086;&#1076;\&#1048;&#1089;&#1087;&#1086;&#1083;&#1085;&#1077;&#1085;&#1080;&#1077;\&#1056;&#1086;&#1089;&#1090;&#1086;&#1074;&#1101;&#1085;&#1077;&#1088;&#1075;&#1086;\&#1055;&#1088;&#1080;&#1083;&#1086;&#1078;&#1077;&#1085;&#1080;&#1077;_4-12%20_20.10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2;&#1088;&#1080;&#1092;%202016%20-%202022\&#1058;&#1055;%202017&#1075;\&#1053;&#1072;&#1087;&#1088;&#1072;&#1074;&#1083;&#1077;&#1085;&#1086;%20&#1074;%20&#1056;&#1057;&#1058;%2028.10.2016\&#1090;&#1072;&#1088;&#1080;&#1092;&#1085;&#1072;&#1103;%20&#1079;&#1072;&#1103;&#1074;&#1082;&#1072;\&#1055;&#1088;&#1080;&#1083;&#1086;&#1078;&#1077;&#1085;&#1080;&#1077;_2%20&#1086;&#1090;%20&#1091;&#1090;&#1074;%20&#1058;&#1041;&#1056;_17.10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4 (производство)"/>
      <sheetName val="Приложение 5 (НВВ)"/>
      <sheetName val="Приложение 6 (кальк) "/>
      <sheetName val="Приложение 7 кальк "/>
      <sheetName val="Табл7.1"/>
      <sheetName val="Табл7.2"/>
      <sheetName val="Табл.7.3"/>
      <sheetName val="Табл.7.4"/>
      <sheetName val="Табл.7.5"/>
      <sheetName val="Табл.7.6"/>
      <sheetName val="Табл.7.7"/>
      <sheetName val="Табл.7.8 прям"/>
      <sheetName val="Табл.7.9 косв"/>
      <sheetName val="ВспПрямые"/>
      <sheetName val="ВспРасходы"/>
      <sheetName val="ВспФОТ"/>
      <sheetName val="Приложение 8 инвест за 3 года"/>
      <sheetName val="Приложение 9 СТС"/>
      <sheetName val="Расчет Удельных прил.9.1. "/>
      <sheetName val="Приложение 10"/>
      <sheetName val="10.1"/>
      <sheetName val="10.1.1 реестр исп.дог."/>
      <sheetName val="10.1.2. дог.с инвест."/>
      <sheetName val="10.2"/>
      <sheetName val="10.3"/>
      <sheetName val="10.3.1"/>
      <sheetName val="11 АНАЛИЗ"/>
      <sheetName val="12 Анализ производства"/>
      <sheetName val="Приложение 2"/>
      <sheetName val="Приложение 3"/>
      <sheetName val="Приложение 4 "/>
      <sheetName val="Приложение 5 "/>
      <sheetName val="Приложение 6"/>
      <sheetName val="Приложение 7"/>
      <sheetName val="Приложение 8"/>
      <sheetName val="Приложение 9"/>
    </sheetNames>
    <sheetDataSet>
      <sheetData sheetId="0"/>
      <sheetData sheetId="1">
        <row r="17">
          <cell r="H17">
            <v>2471.08</v>
          </cell>
          <cell r="K17">
            <v>2047.7477280000003</v>
          </cell>
        </row>
        <row r="18">
          <cell r="H18">
            <v>707.91700000000003</v>
          </cell>
          <cell r="K18">
            <v>1783.5092184000002</v>
          </cell>
        </row>
        <row r="19">
          <cell r="H19">
            <v>44595</v>
          </cell>
          <cell r="K19">
            <v>36126.4141992</v>
          </cell>
        </row>
        <row r="20">
          <cell r="H20">
            <v>12932.55</v>
          </cell>
          <cell r="K20">
            <v>10929.981441600001</v>
          </cell>
        </row>
        <row r="22">
          <cell r="H22">
            <v>717</v>
          </cell>
          <cell r="K22">
            <v>744.94636320000006</v>
          </cell>
        </row>
        <row r="31">
          <cell r="H31">
            <v>3</v>
          </cell>
        </row>
        <row r="32">
          <cell r="H32">
            <v>0</v>
          </cell>
        </row>
        <row r="33">
          <cell r="H33">
            <v>2993</v>
          </cell>
          <cell r="K33">
            <v>531.45179580479999</v>
          </cell>
        </row>
        <row r="34">
          <cell r="H34">
            <v>1492</v>
          </cell>
          <cell r="K34">
            <v>1075.8134400000001</v>
          </cell>
        </row>
        <row r="35">
          <cell r="H35">
            <v>512627.23599999998</v>
          </cell>
          <cell r="K35">
            <v>413423.20268139226</v>
          </cell>
        </row>
        <row r="50">
          <cell r="H50">
            <v>6734</v>
          </cell>
          <cell r="K50">
            <v>4014.6243383999999</v>
          </cell>
        </row>
        <row r="51">
          <cell r="H51">
            <v>3669.1109999999999</v>
          </cell>
          <cell r="K51">
            <v>2960.92</v>
          </cell>
        </row>
        <row r="52">
          <cell r="H52">
            <v>1538.13337</v>
          </cell>
          <cell r="K52">
            <v>1658.9849016000001</v>
          </cell>
        </row>
        <row r="53">
          <cell r="H53">
            <v>237.43</v>
          </cell>
          <cell r="K53">
            <v>273.99487440000001</v>
          </cell>
        </row>
        <row r="54">
          <cell r="H54">
            <v>1135.5229999999999</v>
          </cell>
          <cell r="K54">
            <v>147.75012720000001</v>
          </cell>
        </row>
        <row r="55">
          <cell r="H55">
            <v>391.51100000000002</v>
          </cell>
          <cell r="K55">
            <v>343.74852720000001</v>
          </cell>
        </row>
        <row r="56">
          <cell r="H56">
            <v>146.10599999999999</v>
          </cell>
          <cell r="K56">
            <v>181.76673840000001</v>
          </cell>
        </row>
        <row r="57">
          <cell r="H57">
            <v>4482.6040000000003</v>
          </cell>
          <cell r="K57">
            <v>4035.5526120000009</v>
          </cell>
        </row>
      </sheetData>
      <sheetData sheetId="2">
        <row r="13">
          <cell r="D13">
            <v>3500561.5541276522</v>
          </cell>
          <cell r="E13">
            <v>2533.7699999999968</v>
          </cell>
        </row>
        <row r="14">
          <cell r="D14">
            <v>57928.914607313382</v>
          </cell>
          <cell r="E14">
            <v>473.9</v>
          </cell>
        </row>
        <row r="15">
          <cell r="D15">
            <v>112978.14337191625</v>
          </cell>
          <cell r="E15">
            <v>1169.6099999999999</v>
          </cell>
        </row>
        <row r="16">
          <cell r="D16">
            <v>0</v>
          </cell>
          <cell r="E16">
            <v>0</v>
          </cell>
        </row>
        <row r="17">
          <cell r="D17">
            <v>112978.14337191625</v>
          </cell>
          <cell r="E17">
            <v>3970.2</v>
          </cell>
        </row>
        <row r="18">
          <cell r="D18">
            <v>530128.21120668389</v>
          </cell>
          <cell r="E18">
            <v>53614.700000000004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51">
          <cell r="D51">
            <v>8930016.0364799984</v>
          </cell>
          <cell r="E51">
            <v>201.91833333333332</v>
          </cell>
        </row>
        <row r="54">
          <cell r="D54">
            <v>7478831.9842133317</v>
          </cell>
          <cell r="E54">
            <v>618.67833333333328</v>
          </cell>
        </row>
        <row r="57">
          <cell r="D57">
            <v>7330977.1943433564</v>
          </cell>
          <cell r="E57">
            <v>410.95333333333338</v>
          </cell>
        </row>
        <row r="60">
          <cell r="D60">
            <v>11084008.319999998</v>
          </cell>
          <cell r="E60">
            <v>103.29</v>
          </cell>
        </row>
        <row r="63">
          <cell r="D63">
            <v>33500152.576963406</v>
          </cell>
          <cell r="E63">
            <v>2701.5933333333332</v>
          </cell>
        </row>
        <row r="66">
          <cell r="D66">
            <v>36599534.633840032</v>
          </cell>
          <cell r="E66">
            <v>3563</v>
          </cell>
        </row>
        <row r="85">
          <cell r="D85">
            <v>30698084.632862497</v>
          </cell>
          <cell r="E85">
            <v>18.899999999999999</v>
          </cell>
        </row>
        <row r="88">
          <cell r="D88">
            <v>570747.67470000009</v>
          </cell>
          <cell r="E88">
            <v>72.435000000000002</v>
          </cell>
        </row>
        <row r="91">
          <cell r="D91">
            <v>1470263.3432749996</v>
          </cell>
          <cell r="E91">
            <v>31</v>
          </cell>
        </row>
        <row r="94">
          <cell r="D94">
            <v>6918277.1711850017</v>
          </cell>
          <cell r="E94">
            <v>339.1</v>
          </cell>
        </row>
        <row r="97">
          <cell r="D97">
            <v>10383101.127680002</v>
          </cell>
          <cell r="E97">
            <v>781.94414501070969</v>
          </cell>
        </row>
        <row r="100">
          <cell r="D100">
            <v>3077413.2736824998</v>
          </cell>
          <cell r="E100">
            <v>8000</v>
          </cell>
        </row>
        <row r="117">
          <cell r="D117">
            <v>4585994.0163491759</v>
          </cell>
          <cell r="E117">
            <v>7.4</v>
          </cell>
        </row>
        <row r="123">
          <cell r="D123">
            <v>9690835.2020052355</v>
          </cell>
          <cell r="E123">
            <v>1600</v>
          </cell>
        </row>
        <row r="124">
          <cell r="D124">
            <v>44599646.308428593</v>
          </cell>
          <cell r="E124">
            <v>7363.6</v>
          </cell>
        </row>
        <row r="131">
          <cell r="D131">
            <v>505083.57895847678</v>
          </cell>
          <cell r="E131">
            <v>20.66333333333333</v>
          </cell>
        </row>
        <row r="132">
          <cell r="D132">
            <v>6462625.463617567</v>
          </cell>
          <cell r="E132">
            <v>264.39066666666668</v>
          </cell>
        </row>
        <row r="134">
          <cell r="D134">
            <v>2644213.1614678898</v>
          </cell>
          <cell r="E134">
            <v>108.17666666666668</v>
          </cell>
        </row>
        <row r="153">
          <cell r="D153">
            <v>1920400.7861315068</v>
          </cell>
        </row>
        <row r="154">
          <cell r="D154">
            <v>31779.682040001295</v>
          </cell>
        </row>
        <row r="155">
          <cell r="D155">
            <v>83923.440519347248</v>
          </cell>
        </row>
        <row r="156">
          <cell r="D156">
            <v>0</v>
          </cell>
        </row>
        <row r="157">
          <cell r="D157">
            <v>83923.440519347248</v>
          </cell>
        </row>
        <row r="158">
          <cell r="D158">
            <v>393794.60551386018</v>
          </cell>
        </row>
        <row r="172">
          <cell r="D172">
            <v>2528154.9276684858</v>
          </cell>
        </row>
        <row r="173">
          <cell r="D173">
            <v>41837.07918127517</v>
          </cell>
        </row>
        <row r="174">
          <cell r="D174">
            <v>94300.12010955048</v>
          </cell>
        </row>
        <row r="175">
          <cell r="D175">
            <v>0</v>
          </cell>
        </row>
        <row r="176">
          <cell r="D176">
            <v>94300.12010955048</v>
          </cell>
        </row>
        <row r="177">
          <cell r="D177">
            <v>442485.178975583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0">
          <cell r="W20">
            <v>7363.6</v>
          </cell>
          <cell r="AF20">
            <v>802.5</v>
          </cell>
        </row>
        <row r="21">
          <cell r="AJ21">
            <v>671.1106666666667</v>
          </cell>
        </row>
        <row r="22">
          <cell r="AJ22">
            <v>0</v>
          </cell>
        </row>
        <row r="24">
          <cell r="O24">
            <v>50.117333333333328</v>
          </cell>
          <cell r="S24">
            <v>22.67186666666667</v>
          </cell>
          <cell r="AF24">
            <v>3284.626666666667</v>
          </cell>
          <cell r="AJ24">
            <v>892.72000000000014</v>
          </cell>
        </row>
        <row r="27">
          <cell r="S27">
            <v>0.192</v>
          </cell>
          <cell r="AJ27">
            <v>15</v>
          </cell>
        </row>
        <row r="35">
          <cell r="O35">
            <v>2.7484999999999999</v>
          </cell>
          <cell r="S35">
            <v>0.87700000000000011</v>
          </cell>
          <cell r="AF35">
            <v>160.86499999999998</v>
          </cell>
          <cell r="AJ35">
            <v>41.053333333333335</v>
          </cell>
        </row>
        <row r="57">
          <cell r="O57">
            <v>1.5329999999999999</v>
          </cell>
          <cell r="S57">
            <v>1.5033333333333332</v>
          </cell>
          <cell r="AF57">
            <v>261.04499999999996</v>
          </cell>
          <cell r="AJ57">
            <v>357.63333333333338</v>
          </cell>
        </row>
        <row r="60">
          <cell r="S60">
            <v>0.14000000000000001</v>
          </cell>
          <cell r="AJ60">
            <v>72.435000000000002</v>
          </cell>
        </row>
        <row r="68">
          <cell r="O68">
            <v>2.0859999999999999</v>
          </cell>
          <cell r="AF68">
            <v>410.95333333333338</v>
          </cell>
        </row>
        <row r="71">
          <cell r="O71">
            <v>0.28999999999999998</v>
          </cell>
          <cell r="AF71">
            <v>31</v>
          </cell>
        </row>
        <row r="79">
          <cell r="S79">
            <v>4.5</v>
          </cell>
          <cell r="AJ79">
            <v>103.29</v>
          </cell>
        </row>
        <row r="82">
          <cell r="S82">
            <v>1.6970000000000001</v>
          </cell>
          <cell r="AJ82">
            <v>339.1</v>
          </cell>
        </row>
        <row r="90">
          <cell r="F90">
            <v>3.1</v>
          </cell>
          <cell r="O90">
            <v>6.4323333333333332</v>
          </cell>
          <cell r="W90">
            <v>745</v>
          </cell>
          <cell r="AF90">
            <v>1956.5933333333335</v>
          </cell>
        </row>
        <row r="93">
          <cell r="O93">
            <v>2.0480000000000005</v>
          </cell>
          <cell r="AF93">
            <v>679.19899999999996</v>
          </cell>
        </row>
        <row r="96">
          <cell r="O96">
            <v>0.09</v>
          </cell>
          <cell r="AF96">
            <v>7.4</v>
          </cell>
        </row>
        <row r="123">
          <cell r="F123">
            <v>1.1399999999999999</v>
          </cell>
          <cell r="O123">
            <v>9.2742500000000003</v>
          </cell>
          <cell r="W123">
            <v>1457</v>
          </cell>
          <cell r="AF123">
            <v>2106</v>
          </cell>
        </row>
        <row r="126">
          <cell r="O126">
            <v>0.60699999999999998</v>
          </cell>
          <cell r="AF126">
            <v>8000</v>
          </cell>
        </row>
      </sheetData>
      <sheetData sheetId="17">
        <row r="12">
          <cell r="F12">
            <v>316.82132466737244</v>
          </cell>
        </row>
        <row r="13">
          <cell r="F13">
            <v>175.39330832302949</v>
          </cell>
        </row>
        <row r="15">
          <cell r="F15">
            <v>229.73101630519992</v>
          </cell>
        </row>
        <row r="17">
          <cell r="F17">
            <v>122.23868876833379</v>
          </cell>
          <cell r="G17">
            <v>96.594713940472687</v>
          </cell>
        </row>
        <row r="18">
          <cell r="F18">
            <v>67.059890356618055</v>
          </cell>
          <cell r="G18">
            <v>71.753354126031113</v>
          </cell>
        </row>
        <row r="20">
          <cell r="F20">
            <v>88.282505130354863</v>
          </cell>
          <cell r="G20">
            <v>80.625268345474552</v>
          </cell>
        </row>
        <row r="22">
          <cell r="G22">
            <v>28.456537043956537</v>
          </cell>
        </row>
        <row r="23">
          <cell r="G23">
            <v>21.138340768562603</v>
          </cell>
        </row>
        <row r="24">
          <cell r="G24">
            <v>0</v>
          </cell>
        </row>
        <row r="25">
          <cell r="G25">
            <v>23.751982295489015</v>
          </cell>
        </row>
        <row r="27">
          <cell r="G27">
            <v>9.8877399520408371</v>
          </cell>
        </row>
        <row r="28">
          <cell r="G28">
            <v>7.3448999157667609</v>
          </cell>
        </row>
        <row r="29">
          <cell r="G29">
            <v>0</v>
          </cell>
        </row>
        <row r="30">
          <cell r="G30">
            <v>8.2530570715789313</v>
          </cell>
        </row>
        <row r="34">
          <cell r="F34">
            <v>549801.99999999988</v>
          </cell>
          <cell r="G34">
            <v>784457.73634854774</v>
          </cell>
        </row>
        <row r="50">
          <cell r="F50">
            <v>739885.50000000012</v>
          </cell>
          <cell r="G50">
            <v>920122.25</v>
          </cell>
        </row>
        <row r="66">
          <cell r="F66" t="str">
            <v>-</v>
          </cell>
          <cell r="G66">
            <v>9247820.1579939034</v>
          </cell>
        </row>
        <row r="69">
          <cell r="F69" t="str">
            <v>-</v>
          </cell>
          <cell r="G69">
            <v>9247820.1579939034</v>
          </cell>
        </row>
        <row r="71">
          <cell r="F71">
            <v>930.37972369481906</v>
          </cell>
          <cell r="G71">
            <v>930.37972369481906</v>
          </cell>
        </row>
        <row r="72">
          <cell r="F72">
            <v>930.37972369481906</v>
          </cell>
          <cell r="G72">
            <v>930.37972369481906</v>
          </cell>
        </row>
        <row r="74">
          <cell r="F74">
            <v>3754.7573747101833</v>
          </cell>
          <cell r="G74">
            <v>3754.7573747101833</v>
          </cell>
        </row>
        <row r="75">
          <cell r="F75">
            <v>3754.7573747101833</v>
          </cell>
          <cell r="G75">
            <v>3754.7573747101833</v>
          </cell>
        </row>
        <row r="76">
          <cell r="F76">
            <v>3754.7573747101833</v>
          </cell>
          <cell r="G76">
            <v>3754.7573747101833</v>
          </cell>
        </row>
        <row r="77">
          <cell r="H77">
            <v>2686.1786048689146</v>
          </cell>
        </row>
        <row r="78">
          <cell r="H78">
            <v>2686.1786048689146</v>
          </cell>
        </row>
        <row r="79">
          <cell r="H79">
            <v>2686.1786048689146</v>
          </cell>
        </row>
        <row r="80">
          <cell r="H80">
            <v>2686.1786048689146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Анализ производства+"/>
      <sheetName val="Приложение 4 (производство)"/>
      <sheetName val="Приложение (3)5 (НВВ)"/>
      <sheetName val="Приложение(2) 6 (кальк)с льгот."/>
      <sheetName val="Приложение 7 "/>
      <sheetName val="Приложение 5"/>
      <sheetName val="Приложение 5.1"/>
      <sheetName val="Таблица 7.3 Подг ТУ"/>
      <sheetName val="Таблица 7.4 разраб_ ПСД"/>
      <sheetName val="Таблица 7.5 Проверка вып.ТУ"/>
      <sheetName val="Таблица 7.6 Ростехнадзор"/>
      <sheetName val="Таблица 7.7 факт присоед"/>
      <sheetName val="Таблица 7.8 прям"/>
      <sheetName val="Таблица 7.9 косв"/>
      <sheetName val="Приложение(1)8 инвест за 3 год"/>
      <sheetName val="Анализ расчета ставок на кВт"/>
      <sheetName val="Приложение (7)9 СТС"/>
      <sheetName val="Расчет Удельных прил.9.1.(6) "/>
      <sheetName val="10.1"/>
      <sheetName val="10.1.1 -реестр исполненных"/>
      <sheetName val="10.1.2 - реестр инв.сост."/>
      <sheetName val="10.2"/>
      <sheetName val="10.3"/>
      <sheetName val="Приложение 2"/>
      <sheetName val="Приложение 3"/>
      <sheetName val="Приложение 4 "/>
      <sheetName val="Приложение 5 "/>
      <sheetName val="Приложение 6"/>
      <sheetName val="Приложение 7"/>
      <sheetName val="Приложение 8"/>
      <sheetName val="Приложение 9"/>
      <sheetName val="ВспПрямые"/>
      <sheetName val="ВспРасходы"/>
      <sheetName val="ВспФОТ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9">
          <cell r="R19">
            <v>0</v>
          </cell>
          <cell r="S19">
            <v>0</v>
          </cell>
        </row>
        <row r="77">
          <cell r="R77" t="str">
            <v>-</v>
          </cell>
        </row>
        <row r="78">
          <cell r="R78" t="str">
            <v>-</v>
          </cell>
        </row>
        <row r="79">
          <cell r="R79" t="str">
            <v>-</v>
          </cell>
        </row>
        <row r="80">
          <cell r="R80" t="str">
            <v>-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re.mrsk-yuga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J54"/>
  <sheetViews>
    <sheetView tabSelected="1" view="pageBreakPreview" zoomScaleNormal="100" zoomScaleSheetLayoutView="100" workbookViewId="0">
      <selection activeCell="A8" sqref="A8:I8"/>
    </sheetView>
  </sheetViews>
  <sheetFormatPr defaultRowHeight="12.75" x14ac:dyDescent="0.2"/>
  <cols>
    <col min="1" max="3" width="9.140625" style="3"/>
    <col min="4" max="4" width="5.85546875" style="3" customWidth="1"/>
    <col min="5" max="8" width="9.140625" style="3"/>
    <col min="9" max="9" width="16.85546875" style="3" customWidth="1"/>
    <col min="10" max="259" width="9.140625" style="3"/>
    <col min="260" max="260" width="5.85546875" style="3" customWidth="1"/>
    <col min="261" max="264" width="9.140625" style="3"/>
    <col min="265" max="265" width="16.85546875" style="3" customWidth="1"/>
    <col min="266" max="515" width="9.140625" style="3"/>
    <col min="516" max="516" width="5.85546875" style="3" customWidth="1"/>
    <col min="517" max="520" width="9.140625" style="3"/>
    <col min="521" max="521" width="16.85546875" style="3" customWidth="1"/>
    <col min="522" max="771" width="9.140625" style="3"/>
    <col min="772" max="772" width="5.85546875" style="3" customWidth="1"/>
    <col min="773" max="776" width="9.140625" style="3"/>
    <col min="777" max="777" width="16.85546875" style="3" customWidth="1"/>
    <col min="778" max="1027" width="9.140625" style="3"/>
    <col min="1028" max="1028" width="5.85546875" style="3" customWidth="1"/>
    <col min="1029" max="1032" width="9.140625" style="3"/>
    <col min="1033" max="1033" width="16.85546875" style="3" customWidth="1"/>
    <col min="1034" max="1283" width="9.140625" style="3"/>
    <col min="1284" max="1284" width="5.85546875" style="3" customWidth="1"/>
    <col min="1285" max="1288" width="9.140625" style="3"/>
    <col min="1289" max="1289" width="16.85546875" style="3" customWidth="1"/>
    <col min="1290" max="1539" width="9.140625" style="3"/>
    <col min="1540" max="1540" width="5.85546875" style="3" customWidth="1"/>
    <col min="1541" max="1544" width="9.140625" style="3"/>
    <col min="1545" max="1545" width="16.85546875" style="3" customWidth="1"/>
    <col min="1546" max="1795" width="9.140625" style="3"/>
    <col min="1796" max="1796" width="5.85546875" style="3" customWidth="1"/>
    <col min="1797" max="1800" width="9.140625" style="3"/>
    <col min="1801" max="1801" width="16.85546875" style="3" customWidth="1"/>
    <col min="1802" max="2051" width="9.140625" style="3"/>
    <col min="2052" max="2052" width="5.85546875" style="3" customWidth="1"/>
    <col min="2053" max="2056" width="9.140625" style="3"/>
    <col min="2057" max="2057" width="16.85546875" style="3" customWidth="1"/>
    <col min="2058" max="2307" width="9.140625" style="3"/>
    <col min="2308" max="2308" width="5.85546875" style="3" customWidth="1"/>
    <col min="2309" max="2312" width="9.140625" style="3"/>
    <col min="2313" max="2313" width="16.85546875" style="3" customWidth="1"/>
    <col min="2314" max="2563" width="9.140625" style="3"/>
    <col min="2564" max="2564" width="5.85546875" style="3" customWidth="1"/>
    <col min="2565" max="2568" width="9.140625" style="3"/>
    <col min="2569" max="2569" width="16.85546875" style="3" customWidth="1"/>
    <col min="2570" max="2819" width="9.140625" style="3"/>
    <col min="2820" max="2820" width="5.85546875" style="3" customWidth="1"/>
    <col min="2821" max="2824" width="9.140625" style="3"/>
    <col min="2825" max="2825" width="16.85546875" style="3" customWidth="1"/>
    <col min="2826" max="3075" width="9.140625" style="3"/>
    <col min="3076" max="3076" width="5.85546875" style="3" customWidth="1"/>
    <col min="3077" max="3080" width="9.140625" style="3"/>
    <col min="3081" max="3081" width="16.85546875" style="3" customWidth="1"/>
    <col min="3082" max="3331" width="9.140625" style="3"/>
    <col min="3332" max="3332" width="5.85546875" style="3" customWidth="1"/>
    <col min="3333" max="3336" width="9.140625" style="3"/>
    <col min="3337" max="3337" width="16.85546875" style="3" customWidth="1"/>
    <col min="3338" max="3587" width="9.140625" style="3"/>
    <col min="3588" max="3588" width="5.85546875" style="3" customWidth="1"/>
    <col min="3589" max="3592" width="9.140625" style="3"/>
    <col min="3593" max="3593" width="16.85546875" style="3" customWidth="1"/>
    <col min="3594" max="3843" width="9.140625" style="3"/>
    <col min="3844" max="3844" width="5.85546875" style="3" customWidth="1"/>
    <col min="3845" max="3848" width="9.140625" style="3"/>
    <col min="3849" max="3849" width="16.85546875" style="3" customWidth="1"/>
    <col min="3850" max="4099" width="9.140625" style="3"/>
    <col min="4100" max="4100" width="5.85546875" style="3" customWidth="1"/>
    <col min="4101" max="4104" width="9.140625" style="3"/>
    <col min="4105" max="4105" width="16.85546875" style="3" customWidth="1"/>
    <col min="4106" max="4355" width="9.140625" style="3"/>
    <col min="4356" max="4356" width="5.85546875" style="3" customWidth="1"/>
    <col min="4357" max="4360" width="9.140625" style="3"/>
    <col min="4361" max="4361" width="16.85546875" style="3" customWidth="1"/>
    <col min="4362" max="4611" width="9.140625" style="3"/>
    <col min="4612" max="4612" width="5.85546875" style="3" customWidth="1"/>
    <col min="4613" max="4616" width="9.140625" style="3"/>
    <col min="4617" max="4617" width="16.85546875" style="3" customWidth="1"/>
    <col min="4618" max="4867" width="9.140625" style="3"/>
    <col min="4868" max="4868" width="5.85546875" style="3" customWidth="1"/>
    <col min="4869" max="4872" width="9.140625" style="3"/>
    <col min="4873" max="4873" width="16.85546875" style="3" customWidth="1"/>
    <col min="4874" max="5123" width="9.140625" style="3"/>
    <col min="5124" max="5124" width="5.85546875" style="3" customWidth="1"/>
    <col min="5125" max="5128" width="9.140625" style="3"/>
    <col min="5129" max="5129" width="16.85546875" style="3" customWidth="1"/>
    <col min="5130" max="5379" width="9.140625" style="3"/>
    <col min="5380" max="5380" width="5.85546875" style="3" customWidth="1"/>
    <col min="5381" max="5384" width="9.140625" style="3"/>
    <col min="5385" max="5385" width="16.85546875" style="3" customWidth="1"/>
    <col min="5386" max="5635" width="9.140625" style="3"/>
    <col min="5636" max="5636" width="5.85546875" style="3" customWidth="1"/>
    <col min="5637" max="5640" width="9.140625" style="3"/>
    <col min="5641" max="5641" width="16.85546875" style="3" customWidth="1"/>
    <col min="5642" max="5891" width="9.140625" style="3"/>
    <col min="5892" max="5892" width="5.85546875" style="3" customWidth="1"/>
    <col min="5893" max="5896" width="9.140625" style="3"/>
    <col min="5897" max="5897" width="16.85546875" style="3" customWidth="1"/>
    <col min="5898" max="6147" width="9.140625" style="3"/>
    <col min="6148" max="6148" width="5.85546875" style="3" customWidth="1"/>
    <col min="6149" max="6152" width="9.140625" style="3"/>
    <col min="6153" max="6153" width="16.85546875" style="3" customWidth="1"/>
    <col min="6154" max="6403" width="9.140625" style="3"/>
    <col min="6404" max="6404" width="5.85546875" style="3" customWidth="1"/>
    <col min="6405" max="6408" width="9.140625" style="3"/>
    <col min="6409" max="6409" width="16.85546875" style="3" customWidth="1"/>
    <col min="6410" max="6659" width="9.140625" style="3"/>
    <col min="6660" max="6660" width="5.85546875" style="3" customWidth="1"/>
    <col min="6661" max="6664" width="9.140625" style="3"/>
    <col min="6665" max="6665" width="16.85546875" style="3" customWidth="1"/>
    <col min="6666" max="6915" width="9.140625" style="3"/>
    <col min="6916" max="6916" width="5.85546875" style="3" customWidth="1"/>
    <col min="6917" max="6920" width="9.140625" style="3"/>
    <col min="6921" max="6921" width="16.85546875" style="3" customWidth="1"/>
    <col min="6922" max="7171" width="9.140625" style="3"/>
    <col min="7172" max="7172" width="5.85546875" style="3" customWidth="1"/>
    <col min="7173" max="7176" width="9.140625" style="3"/>
    <col min="7177" max="7177" width="16.85546875" style="3" customWidth="1"/>
    <col min="7178" max="7427" width="9.140625" style="3"/>
    <col min="7428" max="7428" width="5.85546875" style="3" customWidth="1"/>
    <col min="7429" max="7432" width="9.140625" style="3"/>
    <col min="7433" max="7433" width="16.85546875" style="3" customWidth="1"/>
    <col min="7434" max="7683" width="9.140625" style="3"/>
    <col min="7684" max="7684" width="5.85546875" style="3" customWidth="1"/>
    <col min="7685" max="7688" width="9.140625" style="3"/>
    <col min="7689" max="7689" width="16.85546875" style="3" customWidth="1"/>
    <col min="7690" max="7939" width="9.140625" style="3"/>
    <col min="7940" max="7940" width="5.85546875" style="3" customWidth="1"/>
    <col min="7941" max="7944" width="9.140625" style="3"/>
    <col min="7945" max="7945" width="16.85546875" style="3" customWidth="1"/>
    <col min="7946" max="8195" width="9.140625" style="3"/>
    <col min="8196" max="8196" width="5.85546875" style="3" customWidth="1"/>
    <col min="8197" max="8200" width="9.140625" style="3"/>
    <col min="8201" max="8201" width="16.85546875" style="3" customWidth="1"/>
    <col min="8202" max="8451" width="9.140625" style="3"/>
    <col min="8452" max="8452" width="5.85546875" style="3" customWidth="1"/>
    <col min="8453" max="8456" width="9.140625" style="3"/>
    <col min="8457" max="8457" width="16.85546875" style="3" customWidth="1"/>
    <col min="8458" max="8707" width="9.140625" style="3"/>
    <col min="8708" max="8708" width="5.85546875" style="3" customWidth="1"/>
    <col min="8709" max="8712" width="9.140625" style="3"/>
    <col min="8713" max="8713" width="16.85546875" style="3" customWidth="1"/>
    <col min="8714" max="8963" width="9.140625" style="3"/>
    <col min="8964" max="8964" width="5.85546875" style="3" customWidth="1"/>
    <col min="8965" max="8968" width="9.140625" style="3"/>
    <col min="8969" max="8969" width="16.85546875" style="3" customWidth="1"/>
    <col min="8970" max="9219" width="9.140625" style="3"/>
    <col min="9220" max="9220" width="5.85546875" style="3" customWidth="1"/>
    <col min="9221" max="9224" width="9.140625" style="3"/>
    <col min="9225" max="9225" width="16.85546875" style="3" customWidth="1"/>
    <col min="9226" max="9475" width="9.140625" style="3"/>
    <col min="9476" max="9476" width="5.85546875" style="3" customWidth="1"/>
    <col min="9477" max="9480" width="9.140625" style="3"/>
    <col min="9481" max="9481" width="16.85546875" style="3" customWidth="1"/>
    <col min="9482" max="9731" width="9.140625" style="3"/>
    <col min="9732" max="9732" width="5.85546875" style="3" customWidth="1"/>
    <col min="9733" max="9736" width="9.140625" style="3"/>
    <col min="9737" max="9737" width="16.85546875" style="3" customWidth="1"/>
    <col min="9738" max="9987" width="9.140625" style="3"/>
    <col min="9988" max="9988" width="5.85546875" style="3" customWidth="1"/>
    <col min="9989" max="9992" width="9.140625" style="3"/>
    <col min="9993" max="9993" width="16.85546875" style="3" customWidth="1"/>
    <col min="9994" max="10243" width="9.140625" style="3"/>
    <col min="10244" max="10244" width="5.85546875" style="3" customWidth="1"/>
    <col min="10245" max="10248" width="9.140625" style="3"/>
    <col min="10249" max="10249" width="16.85546875" style="3" customWidth="1"/>
    <col min="10250" max="10499" width="9.140625" style="3"/>
    <col min="10500" max="10500" width="5.85546875" style="3" customWidth="1"/>
    <col min="10501" max="10504" width="9.140625" style="3"/>
    <col min="10505" max="10505" width="16.85546875" style="3" customWidth="1"/>
    <col min="10506" max="10755" width="9.140625" style="3"/>
    <col min="10756" max="10756" width="5.85546875" style="3" customWidth="1"/>
    <col min="10757" max="10760" width="9.140625" style="3"/>
    <col min="10761" max="10761" width="16.85546875" style="3" customWidth="1"/>
    <col min="10762" max="11011" width="9.140625" style="3"/>
    <col min="11012" max="11012" width="5.85546875" style="3" customWidth="1"/>
    <col min="11013" max="11016" width="9.140625" style="3"/>
    <col min="11017" max="11017" width="16.85546875" style="3" customWidth="1"/>
    <col min="11018" max="11267" width="9.140625" style="3"/>
    <col min="11268" max="11268" width="5.85546875" style="3" customWidth="1"/>
    <col min="11269" max="11272" width="9.140625" style="3"/>
    <col min="11273" max="11273" width="16.85546875" style="3" customWidth="1"/>
    <col min="11274" max="11523" width="9.140625" style="3"/>
    <col min="11524" max="11524" width="5.85546875" style="3" customWidth="1"/>
    <col min="11525" max="11528" width="9.140625" style="3"/>
    <col min="11529" max="11529" width="16.85546875" style="3" customWidth="1"/>
    <col min="11530" max="11779" width="9.140625" style="3"/>
    <col min="11780" max="11780" width="5.85546875" style="3" customWidth="1"/>
    <col min="11781" max="11784" width="9.140625" style="3"/>
    <col min="11785" max="11785" width="16.85546875" style="3" customWidth="1"/>
    <col min="11786" max="12035" width="9.140625" style="3"/>
    <col min="12036" max="12036" width="5.85546875" style="3" customWidth="1"/>
    <col min="12037" max="12040" width="9.140625" style="3"/>
    <col min="12041" max="12041" width="16.85546875" style="3" customWidth="1"/>
    <col min="12042" max="12291" width="9.140625" style="3"/>
    <col min="12292" max="12292" width="5.85546875" style="3" customWidth="1"/>
    <col min="12293" max="12296" width="9.140625" style="3"/>
    <col min="12297" max="12297" width="16.85546875" style="3" customWidth="1"/>
    <col min="12298" max="12547" width="9.140625" style="3"/>
    <col min="12548" max="12548" width="5.85546875" style="3" customWidth="1"/>
    <col min="12549" max="12552" width="9.140625" style="3"/>
    <col min="12553" max="12553" width="16.85546875" style="3" customWidth="1"/>
    <col min="12554" max="12803" width="9.140625" style="3"/>
    <col min="12804" max="12804" width="5.85546875" style="3" customWidth="1"/>
    <col min="12805" max="12808" width="9.140625" style="3"/>
    <col min="12809" max="12809" width="16.85546875" style="3" customWidth="1"/>
    <col min="12810" max="13059" width="9.140625" style="3"/>
    <col min="13060" max="13060" width="5.85546875" style="3" customWidth="1"/>
    <col min="13061" max="13064" width="9.140625" style="3"/>
    <col min="13065" max="13065" width="16.85546875" style="3" customWidth="1"/>
    <col min="13066" max="13315" width="9.140625" style="3"/>
    <col min="13316" max="13316" width="5.85546875" style="3" customWidth="1"/>
    <col min="13317" max="13320" width="9.140625" style="3"/>
    <col min="13321" max="13321" width="16.85546875" style="3" customWidth="1"/>
    <col min="13322" max="13571" width="9.140625" style="3"/>
    <col min="13572" max="13572" width="5.85546875" style="3" customWidth="1"/>
    <col min="13573" max="13576" width="9.140625" style="3"/>
    <col min="13577" max="13577" width="16.85546875" style="3" customWidth="1"/>
    <col min="13578" max="13827" width="9.140625" style="3"/>
    <col min="13828" max="13828" width="5.85546875" style="3" customWidth="1"/>
    <col min="13829" max="13832" width="9.140625" style="3"/>
    <col min="13833" max="13833" width="16.85546875" style="3" customWidth="1"/>
    <col min="13834" max="14083" width="9.140625" style="3"/>
    <col min="14084" max="14084" width="5.85546875" style="3" customWidth="1"/>
    <col min="14085" max="14088" width="9.140625" style="3"/>
    <col min="14089" max="14089" width="16.85546875" style="3" customWidth="1"/>
    <col min="14090" max="14339" width="9.140625" style="3"/>
    <col min="14340" max="14340" width="5.85546875" style="3" customWidth="1"/>
    <col min="14341" max="14344" width="9.140625" style="3"/>
    <col min="14345" max="14345" width="16.85546875" style="3" customWidth="1"/>
    <col min="14346" max="14595" width="9.140625" style="3"/>
    <col min="14596" max="14596" width="5.85546875" style="3" customWidth="1"/>
    <col min="14597" max="14600" width="9.140625" style="3"/>
    <col min="14601" max="14601" width="16.85546875" style="3" customWidth="1"/>
    <col min="14602" max="14851" width="9.140625" style="3"/>
    <col min="14852" max="14852" width="5.85546875" style="3" customWidth="1"/>
    <col min="14853" max="14856" width="9.140625" style="3"/>
    <col min="14857" max="14857" width="16.85546875" style="3" customWidth="1"/>
    <col min="14858" max="15107" width="9.140625" style="3"/>
    <col min="15108" max="15108" width="5.85546875" style="3" customWidth="1"/>
    <col min="15109" max="15112" width="9.140625" style="3"/>
    <col min="15113" max="15113" width="16.85546875" style="3" customWidth="1"/>
    <col min="15114" max="15363" width="9.140625" style="3"/>
    <col min="15364" max="15364" width="5.85546875" style="3" customWidth="1"/>
    <col min="15365" max="15368" width="9.140625" style="3"/>
    <col min="15369" max="15369" width="16.85546875" style="3" customWidth="1"/>
    <col min="15370" max="15619" width="9.140625" style="3"/>
    <col min="15620" max="15620" width="5.85546875" style="3" customWidth="1"/>
    <col min="15621" max="15624" width="9.140625" style="3"/>
    <col min="15625" max="15625" width="16.85546875" style="3" customWidth="1"/>
    <col min="15626" max="15875" width="9.140625" style="3"/>
    <col min="15876" max="15876" width="5.85546875" style="3" customWidth="1"/>
    <col min="15877" max="15880" width="9.140625" style="3"/>
    <col min="15881" max="15881" width="16.85546875" style="3" customWidth="1"/>
    <col min="15882" max="16131" width="9.140625" style="3"/>
    <col min="16132" max="16132" width="5.85546875" style="3" customWidth="1"/>
    <col min="16133" max="16136" width="9.140625" style="3"/>
    <col min="16137" max="16137" width="16.85546875" style="3" customWidth="1"/>
    <col min="16138" max="16384" width="9.140625" style="3"/>
  </cols>
  <sheetData>
    <row r="1" spans="1:9" x14ac:dyDescent="0.2">
      <c r="A1" s="1"/>
      <c r="B1" s="1"/>
      <c r="C1" s="1"/>
      <c r="D1" s="1"/>
      <c r="E1" s="1"/>
      <c r="F1" s="2" t="s">
        <v>0</v>
      </c>
      <c r="G1" s="2"/>
      <c r="H1" s="2"/>
      <c r="I1" s="2"/>
    </row>
    <row r="2" spans="1:9" ht="31.5" customHeight="1" x14ac:dyDescent="0.2">
      <c r="A2" s="1"/>
      <c r="B2" s="1"/>
      <c r="C2" s="1"/>
      <c r="D2" s="1"/>
      <c r="E2" s="1"/>
      <c r="F2" s="4" t="s">
        <v>1</v>
      </c>
      <c r="G2" s="4"/>
      <c r="H2" s="4"/>
      <c r="I2" s="4"/>
    </row>
    <row r="3" spans="1:9" x14ac:dyDescent="0.2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ht="18.75" x14ac:dyDescent="0.3">
      <c r="A6" s="5" t="s">
        <v>2</v>
      </c>
      <c r="B6" s="5"/>
      <c r="C6" s="5"/>
      <c r="D6" s="5"/>
      <c r="E6" s="5"/>
      <c r="F6" s="5"/>
      <c r="G6" s="5"/>
      <c r="H6" s="5"/>
      <c r="I6" s="5"/>
    </row>
    <row r="7" spans="1:9" ht="18.75" x14ac:dyDescent="0.3">
      <c r="A7" s="5" t="s">
        <v>3</v>
      </c>
      <c r="B7" s="5"/>
      <c r="C7" s="5"/>
      <c r="D7" s="5"/>
      <c r="E7" s="5"/>
      <c r="F7" s="5"/>
      <c r="G7" s="5"/>
      <c r="H7" s="5"/>
      <c r="I7" s="5"/>
    </row>
    <row r="8" spans="1:9" ht="18.75" customHeight="1" x14ac:dyDescent="0.3">
      <c r="A8" s="6" t="s">
        <v>4</v>
      </c>
      <c r="B8" s="6"/>
      <c r="C8" s="6"/>
      <c r="D8" s="6"/>
      <c r="E8" s="6"/>
      <c r="F8" s="6"/>
      <c r="G8" s="6"/>
      <c r="H8" s="6"/>
      <c r="I8" s="6"/>
    </row>
    <row r="9" spans="1:9" ht="18.75" customHeight="1" x14ac:dyDescent="0.3">
      <c r="A9" s="7"/>
      <c r="B9" s="7"/>
      <c r="C9" s="7"/>
      <c r="D9" s="7"/>
      <c r="E9" s="7"/>
      <c r="F9" s="7"/>
      <c r="G9" s="7"/>
      <c r="H9" s="7"/>
      <c r="I9" s="7"/>
    </row>
    <row r="10" spans="1:9" ht="18.75" x14ac:dyDescent="0.3">
      <c r="A10" s="7"/>
      <c r="B10" s="7"/>
      <c r="C10" s="7"/>
      <c r="D10" s="7"/>
      <c r="E10" s="7"/>
      <c r="F10" s="7"/>
      <c r="G10" s="7"/>
      <c r="H10" s="7"/>
      <c r="I10" s="7"/>
    </row>
    <row r="11" spans="1:9" ht="45.75" customHeight="1" x14ac:dyDescent="0.3">
      <c r="A11" s="8" t="s">
        <v>5</v>
      </c>
      <c r="B11" s="9"/>
      <c r="C11" s="9"/>
      <c r="D11" s="10"/>
      <c r="E11" s="11" t="s">
        <v>6</v>
      </c>
      <c r="F11" s="11"/>
      <c r="G11" s="11"/>
      <c r="H11" s="11"/>
      <c r="I11" s="11"/>
    </row>
    <row r="12" spans="1:9" ht="18.75" x14ac:dyDescent="0.3">
      <c r="A12" s="7"/>
      <c r="B12" s="7"/>
      <c r="C12" s="7"/>
      <c r="D12" s="7"/>
      <c r="E12" s="12"/>
      <c r="F12" s="12"/>
      <c r="G12" s="12"/>
      <c r="H12" s="12"/>
      <c r="I12" s="12"/>
    </row>
    <row r="13" spans="1:9" ht="18.75" x14ac:dyDescent="0.3">
      <c r="A13" s="9" t="s">
        <v>7</v>
      </c>
      <c r="B13" s="9"/>
      <c r="C13" s="9"/>
      <c r="D13" s="10"/>
      <c r="E13" s="13" t="s">
        <v>8</v>
      </c>
      <c r="F13" s="13"/>
      <c r="G13" s="13"/>
      <c r="H13" s="13"/>
      <c r="I13" s="13"/>
    </row>
    <row r="14" spans="1:9" ht="18.75" x14ac:dyDescent="0.3">
      <c r="A14" s="7"/>
      <c r="B14" s="7"/>
      <c r="C14" s="7"/>
      <c r="D14" s="7"/>
      <c r="E14" s="12"/>
      <c r="F14" s="12"/>
      <c r="G14" s="12"/>
      <c r="H14" s="12"/>
      <c r="I14" s="12"/>
    </row>
    <row r="15" spans="1:9" ht="15.75" x14ac:dyDescent="0.25">
      <c r="A15" s="14" t="s">
        <v>9</v>
      </c>
      <c r="B15" s="14"/>
      <c r="C15" s="14"/>
      <c r="D15" s="14"/>
      <c r="E15" s="13" t="s">
        <v>10</v>
      </c>
      <c r="F15" s="13"/>
      <c r="G15" s="13"/>
      <c r="H15" s="13"/>
      <c r="I15" s="13"/>
    </row>
    <row r="16" spans="1:9" ht="18.75" x14ac:dyDescent="0.3">
      <c r="A16" s="7"/>
      <c r="B16" s="7"/>
      <c r="C16" s="7"/>
      <c r="D16" s="7"/>
      <c r="E16" s="12"/>
      <c r="F16" s="12"/>
      <c r="G16" s="12"/>
      <c r="H16" s="12"/>
      <c r="I16" s="12"/>
    </row>
    <row r="17" spans="1:10" ht="15.75" x14ac:dyDescent="0.25">
      <c r="A17" s="14" t="s">
        <v>11</v>
      </c>
      <c r="B17" s="14"/>
      <c r="C17" s="14"/>
      <c r="D17" s="14"/>
      <c r="E17" s="13" t="s">
        <v>10</v>
      </c>
      <c r="F17" s="13"/>
      <c r="G17" s="13"/>
      <c r="H17" s="13"/>
      <c r="I17" s="13"/>
    </row>
    <row r="18" spans="1:10" ht="18.75" x14ac:dyDescent="0.3">
      <c r="A18" s="7"/>
      <c r="B18" s="7"/>
      <c r="C18" s="7"/>
      <c r="D18" s="7"/>
      <c r="E18" s="12"/>
      <c r="F18" s="12"/>
      <c r="G18" s="12"/>
      <c r="H18" s="12"/>
      <c r="I18" s="12"/>
      <c r="J18" s="15"/>
    </row>
    <row r="19" spans="1:10" ht="15.75" x14ac:dyDescent="0.25">
      <c r="A19" s="14" t="s">
        <v>12</v>
      </c>
      <c r="B19" s="14"/>
      <c r="C19" s="14"/>
      <c r="D19" s="14"/>
      <c r="E19" s="13">
        <v>6164266561</v>
      </c>
      <c r="F19" s="13"/>
      <c r="G19" s="13"/>
      <c r="H19" s="13"/>
      <c r="I19" s="13"/>
    </row>
    <row r="20" spans="1:10" ht="18.75" x14ac:dyDescent="0.3">
      <c r="A20" s="7"/>
      <c r="B20" s="7"/>
      <c r="C20" s="7"/>
      <c r="D20" s="7"/>
      <c r="E20" s="12"/>
      <c r="F20" s="12"/>
      <c r="G20" s="12"/>
      <c r="H20" s="12"/>
      <c r="I20" s="12"/>
    </row>
    <row r="21" spans="1:10" ht="15.75" x14ac:dyDescent="0.25">
      <c r="A21" s="14" t="s">
        <v>13</v>
      </c>
      <c r="B21" s="14"/>
      <c r="C21" s="14"/>
      <c r="D21" s="14"/>
      <c r="E21" s="13">
        <v>616401001</v>
      </c>
      <c r="F21" s="13"/>
      <c r="G21" s="13"/>
      <c r="H21" s="13"/>
      <c r="I21" s="13"/>
    </row>
    <row r="22" spans="1:10" ht="18.75" x14ac:dyDescent="0.3">
      <c r="A22" s="7"/>
      <c r="B22" s="7"/>
      <c r="C22" s="7"/>
      <c r="D22" s="7"/>
      <c r="E22" s="12"/>
      <c r="F22" s="12"/>
      <c r="G22" s="12"/>
      <c r="H22" s="12"/>
      <c r="I22" s="12"/>
    </row>
    <row r="23" spans="1:10" ht="55.5" customHeight="1" x14ac:dyDescent="0.25">
      <c r="A23" s="16" t="s">
        <v>14</v>
      </c>
      <c r="B23" s="16"/>
      <c r="C23" s="16"/>
      <c r="D23" s="16"/>
      <c r="E23" s="11" t="s">
        <v>15</v>
      </c>
      <c r="F23" s="11"/>
      <c r="G23" s="11"/>
      <c r="H23" s="11"/>
      <c r="I23" s="11"/>
    </row>
    <row r="24" spans="1:10" ht="18.75" x14ac:dyDescent="0.3">
      <c r="A24" s="7"/>
      <c r="B24" s="7"/>
      <c r="C24" s="7"/>
      <c r="D24" s="7"/>
      <c r="E24" s="12"/>
      <c r="F24" s="12"/>
      <c r="G24" s="12"/>
      <c r="H24" s="12"/>
      <c r="I24" s="12"/>
    </row>
    <row r="25" spans="1:10" ht="15.75" x14ac:dyDescent="0.25">
      <c r="A25" s="14" t="s">
        <v>16</v>
      </c>
      <c r="B25" s="14"/>
      <c r="C25" s="14"/>
      <c r="D25" s="14"/>
      <c r="E25" s="17" t="s">
        <v>17</v>
      </c>
      <c r="F25" s="13"/>
      <c r="G25" s="13"/>
      <c r="H25" s="13"/>
      <c r="I25" s="13"/>
    </row>
    <row r="26" spans="1:10" ht="18.75" x14ac:dyDescent="0.3">
      <c r="A26" s="7"/>
      <c r="B26" s="7"/>
      <c r="C26" s="7"/>
      <c r="D26" s="7"/>
      <c r="E26" s="12"/>
      <c r="F26" s="12"/>
      <c r="G26" s="12"/>
      <c r="H26" s="12"/>
      <c r="I26" s="12"/>
    </row>
    <row r="27" spans="1:10" ht="45" customHeight="1" x14ac:dyDescent="0.2">
      <c r="A27" s="16" t="s">
        <v>18</v>
      </c>
      <c r="B27" s="16"/>
      <c r="C27" s="16"/>
      <c r="D27" s="16"/>
      <c r="E27" s="18" t="s">
        <v>19</v>
      </c>
      <c r="F27" s="18"/>
      <c r="G27" s="18"/>
      <c r="H27" s="18"/>
      <c r="I27" s="18"/>
    </row>
    <row r="28" spans="1:10" ht="18.75" x14ac:dyDescent="0.3">
      <c r="A28" s="7"/>
      <c r="B28" s="7"/>
      <c r="C28" s="7"/>
      <c r="D28" s="7"/>
      <c r="E28" s="12"/>
      <c r="F28" s="12"/>
      <c r="G28" s="12"/>
      <c r="H28" s="12"/>
      <c r="I28" s="12"/>
    </row>
    <row r="29" spans="1:10" ht="15.75" customHeight="1" x14ac:dyDescent="0.25">
      <c r="A29" s="14" t="s">
        <v>20</v>
      </c>
      <c r="B29" s="14"/>
      <c r="C29" s="14"/>
      <c r="D29" s="14"/>
      <c r="E29" s="18" t="s">
        <v>21</v>
      </c>
      <c r="F29" s="18"/>
      <c r="G29" s="18"/>
      <c r="H29" s="18"/>
      <c r="I29" s="18"/>
    </row>
    <row r="30" spans="1:10" ht="18.75" x14ac:dyDescent="0.3">
      <c r="A30" s="7"/>
      <c r="B30" s="7"/>
      <c r="C30" s="7"/>
      <c r="D30" s="7"/>
      <c r="E30" s="7"/>
      <c r="F30" s="7"/>
      <c r="G30" s="7"/>
      <c r="H30" s="7"/>
      <c r="I30" s="7"/>
    </row>
    <row r="31" spans="1:10" ht="18.75" x14ac:dyDescent="0.3">
      <c r="A31" s="7"/>
      <c r="B31" s="7"/>
      <c r="C31" s="7"/>
      <c r="D31" s="7"/>
      <c r="E31" s="7"/>
      <c r="F31" s="7"/>
      <c r="G31" s="7"/>
      <c r="H31" s="7"/>
      <c r="I31" s="7"/>
    </row>
    <row r="32" spans="1:10" ht="18.75" x14ac:dyDescent="0.3">
      <c r="A32" s="7"/>
      <c r="B32" s="7"/>
      <c r="C32" s="7"/>
      <c r="D32" s="7"/>
      <c r="E32" s="7"/>
      <c r="F32" s="7"/>
      <c r="G32" s="7"/>
      <c r="H32" s="7"/>
      <c r="I32" s="7"/>
    </row>
    <row r="33" spans="1:9" ht="18.75" x14ac:dyDescent="0.3">
      <c r="A33" s="7"/>
      <c r="B33" s="7"/>
      <c r="C33" s="7"/>
      <c r="D33" s="7"/>
      <c r="E33" s="7"/>
      <c r="F33" s="7"/>
      <c r="G33" s="7"/>
      <c r="H33" s="7"/>
      <c r="I33" s="7"/>
    </row>
    <row r="34" spans="1:9" ht="18.75" x14ac:dyDescent="0.3">
      <c r="A34" s="7"/>
      <c r="B34" s="7"/>
      <c r="C34" s="7"/>
      <c r="D34" s="7"/>
      <c r="E34" s="7"/>
      <c r="F34" s="7"/>
      <c r="G34" s="7"/>
      <c r="H34" s="7"/>
      <c r="I34" s="7"/>
    </row>
    <row r="35" spans="1:9" ht="18.75" x14ac:dyDescent="0.3">
      <c r="A35" s="7"/>
      <c r="B35" s="7"/>
      <c r="C35" s="7"/>
      <c r="D35" s="7"/>
      <c r="E35" s="7"/>
      <c r="F35" s="7"/>
      <c r="G35" s="7"/>
      <c r="H35" s="7"/>
      <c r="I35" s="7"/>
    </row>
    <row r="36" spans="1:9" ht="18.75" x14ac:dyDescent="0.3">
      <c r="A36" s="7"/>
      <c r="B36" s="7"/>
      <c r="C36" s="7"/>
      <c r="D36" s="7"/>
      <c r="E36" s="7"/>
      <c r="F36" s="7"/>
      <c r="G36" s="7"/>
      <c r="H36" s="7"/>
      <c r="I36" s="7"/>
    </row>
    <row r="37" spans="1:9" ht="18.75" x14ac:dyDescent="0.3">
      <c r="A37" s="7"/>
      <c r="B37" s="7"/>
      <c r="C37" s="7"/>
      <c r="D37" s="7"/>
      <c r="E37" s="7"/>
      <c r="F37" s="7"/>
      <c r="G37" s="7"/>
      <c r="H37" s="7"/>
      <c r="I37" s="7"/>
    </row>
    <row r="38" spans="1:9" ht="18.75" x14ac:dyDescent="0.3">
      <c r="A38" s="7"/>
      <c r="B38" s="7"/>
      <c r="C38" s="7"/>
      <c r="D38" s="7"/>
      <c r="E38" s="7"/>
      <c r="F38" s="7"/>
      <c r="G38" s="7"/>
      <c r="H38" s="7"/>
      <c r="I38" s="7"/>
    </row>
    <row r="39" spans="1:9" ht="18.75" x14ac:dyDescent="0.3">
      <c r="A39" s="7"/>
      <c r="B39" s="7"/>
      <c r="C39" s="7"/>
      <c r="D39" s="7"/>
      <c r="E39" s="7"/>
      <c r="F39" s="7"/>
      <c r="G39" s="7"/>
      <c r="H39" s="7"/>
      <c r="I39" s="7"/>
    </row>
    <row r="40" spans="1:9" ht="18.75" x14ac:dyDescent="0.3">
      <c r="A40" s="7"/>
      <c r="B40" s="7"/>
      <c r="C40" s="7"/>
      <c r="D40" s="7"/>
      <c r="E40" s="7"/>
      <c r="F40" s="7"/>
      <c r="G40" s="7"/>
      <c r="H40" s="7"/>
      <c r="I40" s="7"/>
    </row>
    <row r="41" spans="1:9" ht="18.75" x14ac:dyDescent="0.3">
      <c r="A41" s="7"/>
      <c r="B41" s="7"/>
      <c r="C41" s="7"/>
      <c r="D41" s="7"/>
      <c r="E41" s="7"/>
      <c r="F41" s="7"/>
      <c r="G41" s="7"/>
      <c r="H41" s="7"/>
      <c r="I41" s="7"/>
    </row>
    <row r="42" spans="1:9" ht="18.75" x14ac:dyDescent="0.3">
      <c r="A42" s="7"/>
      <c r="B42" s="7"/>
      <c r="C42" s="7"/>
      <c r="D42" s="7"/>
      <c r="E42" s="7"/>
      <c r="F42" s="7"/>
      <c r="G42" s="7"/>
      <c r="H42" s="7"/>
      <c r="I42" s="7"/>
    </row>
    <row r="43" spans="1:9" ht="18.75" x14ac:dyDescent="0.3">
      <c r="A43" s="7"/>
      <c r="B43" s="7"/>
      <c r="C43" s="7"/>
      <c r="D43" s="7"/>
      <c r="E43" s="7"/>
      <c r="F43" s="7"/>
      <c r="G43" s="7"/>
      <c r="H43" s="7"/>
      <c r="I43" s="7"/>
    </row>
    <row r="44" spans="1:9" ht="18.75" x14ac:dyDescent="0.3">
      <c r="A44" s="7"/>
      <c r="B44" s="7"/>
      <c r="C44" s="7"/>
      <c r="D44" s="7"/>
      <c r="E44" s="7"/>
      <c r="F44" s="7"/>
      <c r="G44" s="7"/>
      <c r="H44" s="7"/>
      <c r="I44" s="7"/>
    </row>
    <row r="45" spans="1:9" ht="18.75" x14ac:dyDescent="0.3">
      <c r="A45" s="7"/>
      <c r="B45" s="7"/>
      <c r="C45" s="7"/>
      <c r="D45" s="7"/>
      <c r="E45" s="7"/>
      <c r="F45" s="7"/>
      <c r="G45" s="7"/>
      <c r="H45" s="7"/>
      <c r="I45" s="7"/>
    </row>
    <row r="46" spans="1:9" ht="18.75" x14ac:dyDescent="0.3">
      <c r="A46" s="7"/>
      <c r="B46" s="7"/>
      <c r="C46" s="7"/>
      <c r="D46" s="7"/>
      <c r="E46" s="7"/>
      <c r="F46" s="7"/>
      <c r="G46" s="7"/>
      <c r="H46" s="7"/>
      <c r="I46" s="7"/>
    </row>
    <row r="47" spans="1:9" ht="18.75" x14ac:dyDescent="0.3">
      <c r="A47" s="7"/>
      <c r="B47" s="7"/>
      <c r="C47" s="7"/>
      <c r="D47" s="7"/>
      <c r="E47" s="7"/>
      <c r="F47" s="7"/>
      <c r="G47" s="7"/>
      <c r="H47" s="7"/>
      <c r="I47" s="7"/>
    </row>
    <row r="48" spans="1:9" ht="18.75" x14ac:dyDescent="0.3">
      <c r="A48" s="7"/>
      <c r="B48" s="7"/>
      <c r="C48" s="7"/>
      <c r="D48" s="7"/>
      <c r="E48" s="7"/>
      <c r="F48" s="7"/>
      <c r="G48" s="7"/>
      <c r="H48" s="7"/>
      <c r="I48" s="7"/>
    </row>
    <row r="49" spans="1:9" ht="18.75" x14ac:dyDescent="0.3">
      <c r="A49" s="7"/>
      <c r="B49" s="7"/>
      <c r="C49" s="7"/>
      <c r="D49" s="7"/>
      <c r="E49" s="7"/>
      <c r="F49" s="7"/>
      <c r="G49" s="7"/>
      <c r="H49" s="7"/>
      <c r="I49" s="7"/>
    </row>
    <row r="50" spans="1:9" ht="18.75" x14ac:dyDescent="0.3">
      <c r="A50" s="7"/>
      <c r="B50" s="7"/>
      <c r="C50" s="7"/>
      <c r="D50" s="7"/>
      <c r="E50" s="7"/>
      <c r="F50" s="7"/>
      <c r="G50" s="7"/>
      <c r="H50" s="7"/>
      <c r="I50" s="7"/>
    </row>
    <row r="51" spans="1:9" ht="18.75" x14ac:dyDescent="0.3">
      <c r="A51" s="7"/>
      <c r="B51" s="7"/>
      <c r="C51" s="7"/>
      <c r="D51" s="7"/>
      <c r="E51" s="7"/>
      <c r="F51" s="7"/>
      <c r="G51" s="7"/>
      <c r="H51" s="7"/>
      <c r="I51" s="7"/>
    </row>
    <row r="52" spans="1:9" ht="18.75" x14ac:dyDescent="0.3">
      <c r="A52" s="7"/>
      <c r="B52" s="7"/>
      <c r="C52" s="7"/>
      <c r="D52" s="7"/>
      <c r="E52" s="7"/>
      <c r="F52" s="7"/>
      <c r="G52" s="7"/>
      <c r="H52" s="7"/>
      <c r="I52" s="7"/>
    </row>
    <row r="53" spans="1:9" ht="18.75" x14ac:dyDescent="0.3">
      <c r="A53" s="7"/>
      <c r="B53" s="7"/>
      <c r="C53" s="7"/>
      <c r="D53" s="7"/>
      <c r="E53" s="7"/>
      <c r="F53" s="7"/>
      <c r="G53" s="7"/>
      <c r="H53" s="7"/>
      <c r="I53" s="7"/>
    </row>
    <row r="54" spans="1:9" ht="18.75" x14ac:dyDescent="0.3">
      <c r="A54" s="7"/>
      <c r="B54" s="7"/>
      <c r="C54" s="7"/>
      <c r="D54" s="7"/>
      <c r="E54" s="7"/>
      <c r="F54" s="7"/>
      <c r="G54" s="7"/>
      <c r="H54" s="7"/>
      <c r="I54" s="7"/>
    </row>
  </sheetData>
  <mergeCells count="23">
    <mergeCell ref="A27:D27"/>
    <mergeCell ref="E27:I27"/>
    <mergeCell ref="A29:D29"/>
    <mergeCell ref="E29:I29"/>
    <mergeCell ref="A21:D21"/>
    <mergeCell ref="E21:I21"/>
    <mergeCell ref="A23:D23"/>
    <mergeCell ref="E23:I23"/>
    <mergeCell ref="A25:D25"/>
    <mergeCell ref="E25:I25"/>
    <mergeCell ref="E13:I13"/>
    <mergeCell ref="A15:D15"/>
    <mergeCell ref="E15:I15"/>
    <mergeCell ref="A17:D17"/>
    <mergeCell ref="E17:I17"/>
    <mergeCell ref="A19:D19"/>
    <mergeCell ref="E19:I19"/>
    <mergeCell ref="F1:I1"/>
    <mergeCell ref="F2:I2"/>
    <mergeCell ref="A6:I6"/>
    <mergeCell ref="A7:I7"/>
    <mergeCell ref="A8:I8"/>
    <mergeCell ref="E11:I11"/>
  </mergeCells>
  <hyperlinks>
    <hyperlink ref="E25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S96"/>
  <sheetViews>
    <sheetView view="pageBreakPreview" topLeftCell="A4" zoomScale="70" zoomScaleNormal="70" zoomScaleSheetLayoutView="70" workbookViewId="0">
      <pane xSplit="3" ySplit="9" topLeftCell="D13" activePane="bottomRight" state="frozen"/>
      <selection activeCell="D43" sqref="D43"/>
      <selection pane="topRight" activeCell="D43" sqref="D43"/>
      <selection pane="bottomLeft" activeCell="D43" sqref="D43"/>
      <selection pane="bottomRight" activeCell="A7" sqref="A7:G7"/>
    </sheetView>
  </sheetViews>
  <sheetFormatPr defaultRowHeight="12.75" x14ac:dyDescent="0.2"/>
  <cols>
    <col min="1" max="1" width="7.5703125" style="3" customWidth="1"/>
    <col min="2" max="2" width="73.85546875" style="3" customWidth="1"/>
    <col min="3" max="3" width="11.28515625" style="3" customWidth="1"/>
    <col min="4" max="5" width="12.85546875" style="3" customWidth="1"/>
    <col min="6" max="7" width="12.7109375" style="3" customWidth="1"/>
    <col min="8" max="8" width="18.140625" style="3" customWidth="1"/>
    <col min="9" max="9" width="10.85546875" style="3" bestFit="1" customWidth="1"/>
    <col min="10" max="256" width="9.140625" style="3"/>
    <col min="257" max="257" width="7.5703125" style="3" customWidth="1"/>
    <col min="258" max="258" width="73.85546875" style="3" customWidth="1"/>
    <col min="259" max="259" width="11.28515625" style="3" customWidth="1"/>
    <col min="260" max="261" width="12.85546875" style="3" customWidth="1"/>
    <col min="262" max="263" width="12.7109375" style="3" customWidth="1"/>
    <col min="264" max="264" width="18.140625" style="3" customWidth="1"/>
    <col min="265" max="265" width="10.85546875" style="3" bestFit="1" customWidth="1"/>
    <col min="266" max="512" width="9.140625" style="3"/>
    <col min="513" max="513" width="7.5703125" style="3" customWidth="1"/>
    <col min="514" max="514" width="73.85546875" style="3" customWidth="1"/>
    <col min="515" max="515" width="11.28515625" style="3" customWidth="1"/>
    <col min="516" max="517" width="12.85546875" style="3" customWidth="1"/>
    <col min="518" max="519" width="12.7109375" style="3" customWidth="1"/>
    <col min="520" max="520" width="18.140625" style="3" customWidth="1"/>
    <col min="521" max="521" width="10.85546875" style="3" bestFit="1" customWidth="1"/>
    <col min="522" max="768" width="9.140625" style="3"/>
    <col min="769" max="769" width="7.5703125" style="3" customWidth="1"/>
    <col min="770" max="770" width="73.85546875" style="3" customWidth="1"/>
    <col min="771" max="771" width="11.28515625" style="3" customWidth="1"/>
    <col min="772" max="773" width="12.85546875" style="3" customWidth="1"/>
    <col min="774" max="775" width="12.7109375" style="3" customWidth="1"/>
    <col min="776" max="776" width="18.140625" style="3" customWidth="1"/>
    <col min="777" max="777" width="10.85546875" style="3" bestFit="1" customWidth="1"/>
    <col min="778" max="1024" width="9.140625" style="3"/>
    <col min="1025" max="1025" width="7.5703125" style="3" customWidth="1"/>
    <col min="1026" max="1026" width="73.85546875" style="3" customWidth="1"/>
    <col min="1027" max="1027" width="11.28515625" style="3" customWidth="1"/>
    <col min="1028" max="1029" width="12.85546875" style="3" customWidth="1"/>
    <col min="1030" max="1031" width="12.7109375" style="3" customWidth="1"/>
    <col min="1032" max="1032" width="18.140625" style="3" customWidth="1"/>
    <col min="1033" max="1033" width="10.85546875" style="3" bestFit="1" customWidth="1"/>
    <col min="1034" max="1280" width="9.140625" style="3"/>
    <col min="1281" max="1281" width="7.5703125" style="3" customWidth="1"/>
    <col min="1282" max="1282" width="73.85546875" style="3" customWidth="1"/>
    <col min="1283" max="1283" width="11.28515625" style="3" customWidth="1"/>
    <col min="1284" max="1285" width="12.85546875" style="3" customWidth="1"/>
    <col min="1286" max="1287" width="12.7109375" style="3" customWidth="1"/>
    <col min="1288" max="1288" width="18.140625" style="3" customWidth="1"/>
    <col min="1289" max="1289" width="10.85546875" style="3" bestFit="1" customWidth="1"/>
    <col min="1290" max="1536" width="9.140625" style="3"/>
    <col min="1537" max="1537" width="7.5703125" style="3" customWidth="1"/>
    <col min="1538" max="1538" width="73.85546875" style="3" customWidth="1"/>
    <col min="1539" max="1539" width="11.28515625" style="3" customWidth="1"/>
    <col min="1540" max="1541" width="12.85546875" style="3" customWidth="1"/>
    <col min="1542" max="1543" width="12.7109375" style="3" customWidth="1"/>
    <col min="1544" max="1544" width="18.140625" style="3" customWidth="1"/>
    <col min="1545" max="1545" width="10.85546875" style="3" bestFit="1" customWidth="1"/>
    <col min="1546" max="1792" width="9.140625" style="3"/>
    <col min="1793" max="1793" width="7.5703125" style="3" customWidth="1"/>
    <col min="1794" max="1794" width="73.85546875" style="3" customWidth="1"/>
    <col min="1795" max="1795" width="11.28515625" style="3" customWidth="1"/>
    <col min="1796" max="1797" width="12.85546875" style="3" customWidth="1"/>
    <col min="1798" max="1799" width="12.7109375" style="3" customWidth="1"/>
    <col min="1800" max="1800" width="18.140625" style="3" customWidth="1"/>
    <col min="1801" max="1801" width="10.85546875" style="3" bestFit="1" customWidth="1"/>
    <col min="1802" max="2048" width="9.140625" style="3"/>
    <col min="2049" max="2049" width="7.5703125" style="3" customWidth="1"/>
    <col min="2050" max="2050" width="73.85546875" style="3" customWidth="1"/>
    <col min="2051" max="2051" width="11.28515625" style="3" customWidth="1"/>
    <col min="2052" max="2053" width="12.85546875" style="3" customWidth="1"/>
    <col min="2054" max="2055" width="12.7109375" style="3" customWidth="1"/>
    <col min="2056" max="2056" width="18.140625" style="3" customWidth="1"/>
    <col min="2057" max="2057" width="10.85546875" style="3" bestFit="1" customWidth="1"/>
    <col min="2058" max="2304" width="9.140625" style="3"/>
    <col min="2305" max="2305" width="7.5703125" style="3" customWidth="1"/>
    <col min="2306" max="2306" width="73.85546875" style="3" customWidth="1"/>
    <col min="2307" max="2307" width="11.28515625" style="3" customWidth="1"/>
    <col min="2308" max="2309" width="12.85546875" style="3" customWidth="1"/>
    <col min="2310" max="2311" width="12.7109375" style="3" customWidth="1"/>
    <col min="2312" max="2312" width="18.140625" style="3" customWidth="1"/>
    <col min="2313" max="2313" width="10.85546875" style="3" bestFit="1" customWidth="1"/>
    <col min="2314" max="2560" width="9.140625" style="3"/>
    <col min="2561" max="2561" width="7.5703125" style="3" customWidth="1"/>
    <col min="2562" max="2562" width="73.85546875" style="3" customWidth="1"/>
    <col min="2563" max="2563" width="11.28515625" style="3" customWidth="1"/>
    <col min="2564" max="2565" width="12.85546875" style="3" customWidth="1"/>
    <col min="2566" max="2567" width="12.7109375" style="3" customWidth="1"/>
    <col min="2568" max="2568" width="18.140625" style="3" customWidth="1"/>
    <col min="2569" max="2569" width="10.85546875" style="3" bestFit="1" customWidth="1"/>
    <col min="2570" max="2816" width="9.140625" style="3"/>
    <col min="2817" max="2817" width="7.5703125" style="3" customWidth="1"/>
    <col min="2818" max="2818" width="73.85546875" style="3" customWidth="1"/>
    <col min="2819" max="2819" width="11.28515625" style="3" customWidth="1"/>
    <col min="2820" max="2821" width="12.85546875" style="3" customWidth="1"/>
    <col min="2822" max="2823" width="12.7109375" style="3" customWidth="1"/>
    <col min="2824" max="2824" width="18.140625" style="3" customWidth="1"/>
    <col min="2825" max="2825" width="10.85546875" style="3" bestFit="1" customWidth="1"/>
    <col min="2826" max="3072" width="9.140625" style="3"/>
    <col min="3073" max="3073" width="7.5703125" style="3" customWidth="1"/>
    <col min="3074" max="3074" width="73.85546875" style="3" customWidth="1"/>
    <col min="3075" max="3075" width="11.28515625" style="3" customWidth="1"/>
    <col min="3076" max="3077" width="12.85546875" style="3" customWidth="1"/>
    <col min="3078" max="3079" width="12.7109375" style="3" customWidth="1"/>
    <col min="3080" max="3080" width="18.140625" style="3" customWidth="1"/>
    <col min="3081" max="3081" width="10.85546875" style="3" bestFit="1" customWidth="1"/>
    <col min="3082" max="3328" width="9.140625" style="3"/>
    <col min="3329" max="3329" width="7.5703125" style="3" customWidth="1"/>
    <col min="3330" max="3330" width="73.85546875" style="3" customWidth="1"/>
    <col min="3331" max="3331" width="11.28515625" style="3" customWidth="1"/>
    <col min="3332" max="3333" width="12.85546875" style="3" customWidth="1"/>
    <col min="3334" max="3335" width="12.7109375" style="3" customWidth="1"/>
    <col min="3336" max="3336" width="18.140625" style="3" customWidth="1"/>
    <col min="3337" max="3337" width="10.85546875" style="3" bestFit="1" customWidth="1"/>
    <col min="3338" max="3584" width="9.140625" style="3"/>
    <col min="3585" max="3585" width="7.5703125" style="3" customWidth="1"/>
    <col min="3586" max="3586" width="73.85546875" style="3" customWidth="1"/>
    <col min="3587" max="3587" width="11.28515625" style="3" customWidth="1"/>
    <col min="3588" max="3589" width="12.85546875" style="3" customWidth="1"/>
    <col min="3590" max="3591" width="12.7109375" style="3" customWidth="1"/>
    <col min="3592" max="3592" width="18.140625" style="3" customWidth="1"/>
    <col min="3593" max="3593" width="10.85546875" style="3" bestFit="1" customWidth="1"/>
    <col min="3594" max="3840" width="9.140625" style="3"/>
    <col min="3841" max="3841" width="7.5703125" style="3" customWidth="1"/>
    <col min="3842" max="3842" width="73.85546875" style="3" customWidth="1"/>
    <col min="3843" max="3843" width="11.28515625" style="3" customWidth="1"/>
    <col min="3844" max="3845" width="12.85546875" style="3" customWidth="1"/>
    <col min="3846" max="3847" width="12.7109375" style="3" customWidth="1"/>
    <col min="3848" max="3848" width="18.140625" style="3" customWidth="1"/>
    <col min="3849" max="3849" width="10.85546875" style="3" bestFit="1" customWidth="1"/>
    <col min="3850" max="4096" width="9.140625" style="3"/>
    <col min="4097" max="4097" width="7.5703125" style="3" customWidth="1"/>
    <col min="4098" max="4098" width="73.85546875" style="3" customWidth="1"/>
    <col min="4099" max="4099" width="11.28515625" style="3" customWidth="1"/>
    <col min="4100" max="4101" width="12.85546875" style="3" customWidth="1"/>
    <col min="4102" max="4103" width="12.7109375" style="3" customWidth="1"/>
    <col min="4104" max="4104" width="18.140625" style="3" customWidth="1"/>
    <col min="4105" max="4105" width="10.85546875" style="3" bestFit="1" customWidth="1"/>
    <col min="4106" max="4352" width="9.140625" style="3"/>
    <col min="4353" max="4353" width="7.5703125" style="3" customWidth="1"/>
    <col min="4354" max="4354" width="73.85546875" style="3" customWidth="1"/>
    <col min="4355" max="4355" width="11.28515625" style="3" customWidth="1"/>
    <col min="4356" max="4357" width="12.85546875" style="3" customWidth="1"/>
    <col min="4358" max="4359" width="12.7109375" style="3" customWidth="1"/>
    <col min="4360" max="4360" width="18.140625" style="3" customWidth="1"/>
    <col min="4361" max="4361" width="10.85546875" style="3" bestFit="1" customWidth="1"/>
    <col min="4362" max="4608" width="9.140625" style="3"/>
    <col min="4609" max="4609" width="7.5703125" style="3" customWidth="1"/>
    <col min="4610" max="4610" width="73.85546875" style="3" customWidth="1"/>
    <col min="4611" max="4611" width="11.28515625" style="3" customWidth="1"/>
    <col min="4612" max="4613" width="12.85546875" style="3" customWidth="1"/>
    <col min="4614" max="4615" width="12.7109375" style="3" customWidth="1"/>
    <col min="4616" max="4616" width="18.140625" style="3" customWidth="1"/>
    <col min="4617" max="4617" width="10.85546875" style="3" bestFit="1" customWidth="1"/>
    <col min="4618" max="4864" width="9.140625" style="3"/>
    <col min="4865" max="4865" width="7.5703125" style="3" customWidth="1"/>
    <col min="4866" max="4866" width="73.85546875" style="3" customWidth="1"/>
    <col min="4867" max="4867" width="11.28515625" style="3" customWidth="1"/>
    <col min="4868" max="4869" width="12.85546875" style="3" customWidth="1"/>
    <col min="4870" max="4871" width="12.7109375" style="3" customWidth="1"/>
    <col min="4872" max="4872" width="18.140625" style="3" customWidth="1"/>
    <col min="4873" max="4873" width="10.85546875" style="3" bestFit="1" customWidth="1"/>
    <col min="4874" max="5120" width="9.140625" style="3"/>
    <col min="5121" max="5121" width="7.5703125" style="3" customWidth="1"/>
    <col min="5122" max="5122" width="73.85546875" style="3" customWidth="1"/>
    <col min="5123" max="5123" width="11.28515625" style="3" customWidth="1"/>
    <col min="5124" max="5125" width="12.85546875" style="3" customWidth="1"/>
    <col min="5126" max="5127" width="12.7109375" style="3" customWidth="1"/>
    <col min="5128" max="5128" width="18.140625" style="3" customWidth="1"/>
    <col min="5129" max="5129" width="10.85546875" style="3" bestFit="1" customWidth="1"/>
    <col min="5130" max="5376" width="9.140625" style="3"/>
    <col min="5377" max="5377" width="7.5703125" style="3" customWidth="1"/>
    <col min="5378" max="5378" width="73.85546875" style="3" customWidth="1"/>
    <col min="5379" max="5379" width="11.28515625" style="3" customWidth="1"/>
    <col min="5380" max="5381" width="12.85546875" style="3" customWidth="1"/>
    <col min="5382" max="5383" width="12.7109375" style="3" customWidth="1"/>
    <col min="5384" max="5384" width="18.140625" style="3" customWidth="1"/>
    <col min="5385" max="5385" width="10.85546875" style="3" bestFit="1" customWidth="1"/>
    <col min="5386" max="5632" width="9.140625" style="3"/>
    <col min="5633" max="5633" width="7.5703125" style="3" customWidth="1"/>
    <col min="5634" max="5634" width="73.85546875" style="3" customWidth="1"/>
    <col min="5635" max="5635" width="11.28515625" style="3" customWidth="1"/>
    <col min="5636" max="5637" width="12.85546875" style="3" customWidth="1"/>
    <col min="5638" max="5639" width="12.7109375" style="3" customWidth="1"/>
    <col min="5640" max="5640" width="18.140625" style="3" customWidth="1"/>
    <col min="5641" max="5641" width="10.85546875" style="3" bestFit="1" customWidth="1"/>
    <col min="5642" max="5888" width="9.140625" style="3"/>
    <col min="5889" max="5889" width="7.5703125" style="3" customWidth="1"/>
    <col min="5890" max="5890" width="73.85546875" style="3" customWidth="1"/>
    <col min="5891" max="5891" width="11.28515625" style="3" customWidth="1"/>
    <col min="5892" max="5893" width="12.85546875" style="3" customWidth="1"/>
    <col min="5894" max="5895" width="12.7109375" style="3" customWidth="1"/>
    <col min="5896" max="5896" width="18.140625" style="3" customWidth="1"/>
    <col min="5897" max="5897" width="10.85546875" style="3" bestFit="1" customWidth="1"/>
    <col min="5898" max="6144" width="9.140625" style="3"/>
    <col min="6145" max="6145" width="7.5703125" style="3" customWidth="1"/>
    <col min="6146" max="6146" width="73.85546875" style="3" customWidth="1"/>
    <col min="6147" max="6147" width="11.28515625" style="3" customWidth="1"/>
    <col min="6148" max="6149" width="12.85546875" style="3" customWidth="1"/>
    <col min="6150" max="6151" width="12.7109375" style="3" customWidth="1"/>
    <col min="6152" max="6152" width="18.140625" style="3" customWidth="1"/>
    <col min="6153" max="6153" width="10.85546875" style="3" bestFit="1" customWidth="1"/>
    <col min="6154" max="6400" width="9.140625" style="3"/>
    <col min="6401" max="6401" width="7.5703125" style="3" customWidth="1"/>
    <col min="6402" max="6402" width="73.85546875" style="3" customWidth="1"/>
    <col min="6403" max="6403" width="11.28515625" style="3" customWidth="1"/>
    <col min="6404" max="6405" width="12.85546875" style="3" customWidth="1"/>
    <col min="6406" max="6407" width="12.7109375" style="3" customWidth="1"/>
    <col min="6408" max="6408" width="18.140625" style="3" customWidth="1"/>
    <col min="6409" max="6409" width="10.85546875" style="3" bestFit="1" customWidth="1"/>
    <col min="6410" max="6656" width="9.140625" style="3"/>
    <col min="6657" max="6657" width="7.5703125" style="3" customWidth="1"/>
    <col min="6658" max="6658" width="73.85546875" style="3" customWidth="1"/>
    <col min="6659" max="6659" width="11.28515625" style="3" customWidth="1"/>
    <col min="6660" max="6661" width="12.85546875" style="3" customWidth="1"/>
    <col min="6662" max="6663" width="12.7109375" style="3" customWidth="1"/>
    <col min="6664" max="6664" width="18.140625" style="3" customWidth="1"/>
    <col min="6665" max="6665" width="10.85546875" style="3" bestFit="1" customWidth="1"/>
    <col min="6666" max="6912" width="9.140625" style="3"/>
    <col min="6913" max="6913" width="7.5703125" style="3" customWidth="1"/>
    <col min="6914" max="6914" width="73.85546875" style="3" customWidth="1"/>
    <col min="6915" max="6915" width="11.28515625" style="3" customWidth="1"/>
    <col min="6916" max="6917" width="12.85546875" style="3" customWidth="1"/>
    <col min="6918" max="6919" width="12.7109375" style="3" customWidth="1"/>
    <col min="6920" max="6920" width="18.140625" style="3" customWidth="1"/>
    <col min="6921" max="6921" width="10.85546875" style="3" bestFit="1" customWidth="1"/>
    <col min="6922" max="7168" width="9.140625" style="3"/>
    <col min="7169" max="7169" width="7.5703125" style="3" customWidth="1"/>
    <col min="7170" max="7170" width="73.85546875" style="3" customWidth="1"/>
    <col min="7171" max="7171" width="11.28515625" style="3" customWidth="1"/>
    <col min="7172" max="7173" width="12.85546875" style="3" customWidth="1"/>
    <col min="7174" max="7175" width="12.7109375" style="3" customWidth="1"/>
    <col min="7176" max="7176" width="18.140625" style="3" customWidth="1"/>
    <col min="7177" max="7177" width="10.85546875" style="3" bestFit="1" customWidth="1"/>
    <col min="7178" max="7424" width="9.140625" style="3"/>
    <col min="7425" max="7425" width="7.5703125" style="3" customWidth="1"/>
    <col min="7426" max="7426" width="73.85546875" style="3" customWidth="1"/>
    <col min="7427" max="7427" width="11.28515625" style="3" customWidth="1"/>
    <col min="7428" max="7429" width="12.85546875" style="3" customWidth="1"/>
    <col min="7430" max="7431" width="12.7109375" style="3" customWidth="1"/>
    <col min="7432" max="7432" width="18.140625" style="3" customWidth="1"/>
    <col min="7433" max="7433" width="10.85546875" style="3" bestFit="1" customWidth="1"/>
    <col min="7434" max="7680" width="9.140625" style="3"/>
    <col min="7681" max="7681" width="7.5703125" style="3" customWidth="1"/>
    <col min="7682" max="7682" width="73.85546875" style="3" customWidth="1"/>
    <col min="7683" max="7683" width="11.28515625" style="3" customWidth="1"/>
    <col min="7684" max="7685" width="12.85546875" style="3" customWidth="1"/>
    <col min="7686" max="7687" width="12.7109375" style="3" customWidth="1"/>
    <col min="7688" max="7688" width="18.140625" style="3" customWidth="1"/>
    <col min="7689" max="7689" width="10.85546875" style="3" bestFit="1" customWidth="1"/>
    <col min="7690" max="7936" width="9.140625" style="3"/>
    <col min="7937" max="7937" width="7.5703125" style="3" customWidth="1"/>
    <col min="7938" max="7938" width="73.85546875" style="3" customWidth="1"/>
    <col min="7939" max="7939" width="11.28515625" style="3" customWidth="1"/>
    <col min="7940" max="7941" width="12.85546875" style="3" customWidth="1"/>
    <col min="7942" max="7943" width="12.7109375" style="3" customWidth="1"/>
    <col min="7944" max="7944" width="18.140625" style="3" customWidth="1"/>
    <col min="7945" max="7945" width="10.85546875" style="3" bestFit="1" customWidth="1"/>
    <col min="7946" max="8192" width="9.140625" style="3"/>
    <col min="8193" max="8193" width="7.5703125" style="3" customWidth="1"/>
    <col min="8194" max="8194" width="73.85546875" style="3" customWidth="1"/>
    <col min="8195" max="8195" width="11.28515625" style="3" customWidth="1"/>
    <col min="8196" max="8197" width="12.85546875" style="3" customWidth="1"/>
    <col min="8198" max="8199" width="12.7109375" style="3" customWidth="1"/>
    <col min="8200" max="8200" width="18.140625" style="3" customWidth="1"/>
    <col min="8201" max="8201" width="10.85546875" style="3" bestFit="1" customWidth="1"/>
    <col min="8202" max="8448" width="9.140625" style="3"/>
    <col min="8449" max="8449" width="7.5703125" style="3" customWidth="1"/>
    <col min="8450" max="8450" width="73.85546875" style="3" customWidth="1"/>
    <col min="8451" max="8451" width="11.28515625" style="3" customWidth="1"/>
    <col min="8452" max="8453" width="12.85546875" style="3" customWidth="1"/>
    <col min="8454" max="8455" width="12.7109375" style="3" customWidth="1"/>
    <col min="8456" max="8456" width="18.140625" style="3" customWidth="1"/>
    <col min="8457" max="8457" width="10.85546875" style="3" bestFit="1" customWidth="1"/>
    <col min="8458" max="8704" width="9.140625" style="3"/>
    <col min="8705" max="8705" width="7.5703125" style="3" customWidth="1"/>
    <col min="8706" max="8706" width="73.85546875" style="3" customWidth="1"/>
    <col min="8707" max="8707" width="11.28515625" style="3" customWidth="1"/>
    <col min="8708" max="8709" width="12.85546875" style="3" customWidth="1"/>
    <col min="8710" max="8711" width="12.7109375" style="3" customWidth="1"/>
    <col min="8712" max="8712" width="18.140625" style="3" customWidth="1"/>
    <col min="8713" max="8713" width="10.85546875" style="3" bestFit="1" customWidth="1"/>
    <col min="8714" max="8960" width="9.140625" style="3"/>
    <col min="8961" max="8961" width="7.5703125" style="3" customWidth="1"/>
    <col min="8962" max="8962" width="73.85546875" style="3" customWidth="1"/>
    <col min="8963" max="8963" width="11.28515625" style="3" customWidth="1"/>
    <col min="8964" max="8965" width="12.85546875" style="3" customWidth="1"/>
    <col min="8966" max="8967" width="12.7109375" style="3" customWidth="1"/>
    <col min="8968" max="8968" width="18.140625" style="3" customWidth="1"/>
    <col min="8969" max="8969" width="10.85546875" style="3" bestFit="1" customWidth="1"/>
    <col min="8970" max="9216" width="9.140625" style="3"/>
    <col min="9217" max="9217" width="7.5703125" style="3" customWidth="1"/>
    <col min="9218" max="9218" width="73.85546875" style="3" customWidth="1"/>
    <col min="9219" max="9219" width="11.28515625" style="3" customWidth="1"/>
    <col min="9220" max="9221" width="12.85546875" style="3" customWidth="1"/>
    <col min="9222" max="9223" width="12.7109375" style="3" customWidth="1"/>
    <col min="9224" max="9224" width="18.140625" style="3" customWidth="1"/>
    <col min="9225" max="9225" width="10.85546875" style="3" bestFit="1" customWidth="1"/>
    <col min="9226" max="9472" width="9.140625" style="3"/>
    <col min="9473" max="9473" width="7.5703125" style="3" customWidth="1"/>
    <col min="9474" max="9474" width="73.85546875" style="3" customWidth="1"/>
    <col min="9475" max="9475" width="11.28515625" style="3" customWidth="1"/>
    <col min="9476" max="9477" width="12.85546875" style="3" customWidth="1"/>
    <col min="9478" max="9479" width="12.7109375" style="3" customWidth="1"/>
    <col min="9480" max="9480" width="18.140625" style="3" customWidth="1"/>
    <col min="9481" max="9481" width="10.85546875" style="3" bestFit="1" customWidth="1"/>
    <col min="9482" max="9728" width="9.140625" style="3"/>
    <col min="9729" max="9729" width="7.5703125" style="3" customWidth="1"/>
    <col min="9730" max="9730" width="73.85546875" style="3" customWidth="1"/>
    <col min="9731" max="9731" width="11.28515625" style="3" customWidth="1"/>
    <col min="9732" max="9733" width="12.85546875" style="3" customWidth="1"/>
    <col min="9734" max="9735" width="12.7109375" style="3" customWidth="1"/>
    <col min="9736" max="9736" width="18.140625" style="3" customWidth="1"/>
    <col min="9737" max="9737" width="10.85546875" style="3" bestFit="1" customWidth="1"/>
    <col min="9738" max="9984" width="9.140625" style="3"/>
    <col min="9985" max="9985" width="7.5703125" style="3" customWidth="1"/>
    <col min="9986" max="9986" width="73.85546875" style="3" customWidth="1"/>
    <col min="9987" max="9987" width="11.28515625" style="3" customWidth="1"/>
    <col min="9988" max="9989" width="12.85546875" style="3" customWidth="1"/>
    <col min="9990" max="9991" width="12.7109375" style="3" customWidth="1"/>
    <col min="9992" max="9992" width="18.140625" style="3" customWidth="1"/>
    <col min="9993" max="9993" width="10.85546875" style="3" bestFit="1" customWidth="1"/>
    <col min="9994" max="10240" width="9.140625" style="3"/>
    <col min="10241" max="10241" width="7.5703125" style="3" customWidth="1"/>
    <col min="10242" max="10242" width="73.85546875" style="3" customWidth="1"/>
    <col min="10243" max="10243" width="11.28515625" style="3" customWidth="1"/>
    <col min="10244" max="10245" width="12.85546875" style="3" customWidth="1"/>
    <col min="10246" max="10247" width="12.7109375" style="3" customWidth="1"/>
    <col min="10248" max="10248" width="18.140625" style="3" customWidth="1"/>
    <col min="10249" max="10249" width="10.85546875" style="3" bestFit="1" customWidth="1"/>
    <col min="10250" max="10496" width="9.140625" style="3"/>
    <col min="10497" max="10497" width="7.5703125" style="3" customWidth="1"/>
    <col min="10498" max="10498" width="73.85546875" style="3" customWidth="1"/>
    <col min="10499" max="10499" width="11.28515625" style="3" customWidth="1"/>
    <col min="10500" max="10501" width="12.85546875" style="3" customWidth="1"/>
    <col min="10502" max="10503" width="12.7109375" style="3" customWidth="1"/>
    <col min="10504" max="10504" width="18.140625" style="3" customWidth="1"/>
    <col min="10505" max="10505" width="10.85546875" style="3" bestFit="1" customWidth="1"/>
    <col min="10506" max="10752" width="9.140625" style="3"/>
    <col min="10753" max="10753" width="7.5703125" style="3" customWidth="1"/>
    <col min="10754" max="10754" width="73.85546875" style="3" customWidth="1"/>
    <col min="10755" max="10755" width="11.28515625" style="3" customWidth="1"/>
    <col min="10756" max="10757" width="12.85546875" style="3" customWidth="1"/>
    <col min="10758" max="10759" width="12.7109375" style="3" customWidth="1"/>
    <col min="10760" max="10760" width="18.140625" style="3" customWidth="1"/>
    <col min="10761" max="10761" width="10.85546875" style="3" bestFit="1" customWidth="1"/>
    <col min="10762" max="11008" width="9.140625" style="3"/>
    <col min="11009" max="11009" width="7.5703125" style="3" customWidth="1"/>
    <col min="11010" max="11010" width="73.85546875" style="3" customWidth="1"/>
    <col min="11011" max="11011" width="11.28515625" style="3" customWidth="1"/>
    <col min="11012" max="11013" width="12.85546875" style="3" customWidth="1"/>
    <col min="11014" max="11015" width="12.7109375" style="3" customWidth="1"/>
    <col min="11016" max="11016" width="18.140625" style="3" customWidth="1"/>
    <col min="11017" max="11017" width="10.85546875" style="3" bestFit="1" customWidth="1"/>
    <col min="11018" max="11264" width="9.140625" style="3"/>
    <col min="11265" max="11265" width="7.5703125" style="3" customWidth="1"/>
    <col min="11266" max="11266" width="73.85546875" style="3" customWidth="1"/>
    <col min="11267" max="11267" width="11.28515625" style="3" customWidth="1"/>
    <col min="11268" max="11269" width="12.85546875" style="3" customWidth="1"/>
    <col min="11270" max="11271" width="12.7109375" style="3" customWidth="1"/>
    <col min="11272" max="11272" width="18.140625" style="3" customWidth="1"/>
    <col min="11273" max="11273" width="10.85546875" style="3" bestFit="1" customWidth="1"/>
    <col min="11274" max="11520" width="9.140625" style="3"/>
    <col min="11521" max="11521" width="7.5703125" style="3" customWidth="1"/>
    <col min="11522" max="11522" width="73.85546875" style="3" customWidth="1"/>
    <col min="11523" max="11523" width="11.28515625" style="3" customWidth="1"/>
    <col min="11524" max="11525" width="12.85546875" style="3" customWidth="1"/>
    <col min="11526" max="11527" width="12.7109375" style="3" customWidth="1"/>
    <col min="11528" max="11528" width="18.140625" style="3" customWidth="1"/>
    <col min="11529" max="11529" width="10.85546875" style="3" bestFit="1" customWidth="1"/>
    <col min="11530" max="11776" width="9.140625" style="3"/>
    <col min="11777" max="11777" width="7.5703125" style="3" customWidth="1"/>
    <col min="11778" max="11778" width="73.85546875" style="3" customWidth="1"/>
    <col min="11779" max="11779" width="11.28515625" style="3" customWidth="1"/>
    <col min="11780" max="11781" width="12.85546875" style="3" customWidth="1"/>
    <col min="11782" max="11783" width="12.7109375" style="3" customWidth="1"/>
    <col min="11784" max="11784" width="18.140625" style="3" customWidth="1"/>
    <col min="11785" max="11785" width="10.85546875" style="3" bestFit="1" customWidth="1"/>
    <col min="11786" max="12032" width="9.140625" style="3"/>
    <col min="12033" max="12033" width="7.5703125" style="3" customWidth="1"/>
    <col min="12034" max="12034" width="73.85546875" style="3" customWidth="1"/>
    <col min="12035" max="12035" width="11.28515625" style="3" customWidth="1"/>
    <col min="12036" max="12037" width="12.85546875" style="3" customWidth="1"/>
    <col min="12038" max="12039" width="12.7109375" style="3" customWidth="1"/>
    <col min="12040" max="12040" width="18.140625" style="3" customWidth="1"/>
    <col min="12041" max="12041" width="10.85546875" style="3" bestFit="1" customWidth="1"/>
    <col min="12042" max="12288" width="9.140625" style="3"/>
    <col min="12289" max="12289" width="7.5703125" style="3" customWidth="1"/>
    <col min="12290" max="12290" width="73.85546875" style="3" customWidth="1"/>
    <col min="12291" max="12291" width="11.28515625" style="3" customWidth="1"/>
    <col min="12292" max="12293" width="12.85546875" style="3" customWidth="1"/>
    <col min="12294" max="12295" width="12.7109375" style="3" customWidth="1"/>
    <col min="12296" max="12296" width="18.140625" style="3" customWidth="1"/>
    <col min="12297" max="12297" width="10.85546875" style="3" bestFit="1" customWidth="1"/>
    <col min="12298" max="12544" width="9.140625" style="3"/>
    <col min="12545" max="12545" width="7.5703125" style="3" customWidth="1"/>
    <col min="12546" max="12546" width="73.85546875" style="3" customWidth="1"/>
    <col min="12547" max="12547" width="11.28515625" style="3" customWidth="1"/>
    <col min="12548" max="12549" width="12.85546875" style="3" customWidth="1"/>
    <col min="12550" max="12551" width="12.7109375" style="3" customWidth="1"/>
    <col min="12552" max="12552" width="18.140625" style="3" customWidth="1"/>
    <col min="12553" max="12553" width="10.85546875" style="3" bestFit="1" customWidth="1"/>
    <col min="12554" max="12800" width="9.140625" style="3"/>
    <col min="12801" max="12801" width="7.5703125" style="3" customWidth="1"/>
    <col min="12802" max="12802" width="73.85546875" style="3" customWidth="1"/>
    <col min="12803" max="12803" width="11.28515625" style="3" customWidth="1"/>
    <col min="12804" max="12805" width="12.85546875" style="3" customWidth="1"/>
    <col min="12806" max="12807" width="12.7109375" style="3" customWidth="1"/>
    <col min="12808" max="12808" width="18.140625" style="3" customWidth="1"/>
    <col min="12809" max="12809" width="10.85546875" style="3" bestFit="1" customWidth="1"/>
    <col min="12810" max="13056" width="9.140625" style="3"/>
    <col min="13057" max="13057" width="7.5703125" style="3" customWidth="1"/>
    <col min="13058" max="13058" width="73.85546875" style="3" customWidth="1"/>
    <col min="13059" max="13059" width="11.28515625" style="3" customWidth="1"/>
    <col min="13060" max="13061" width="12.85546875" style="3" customWidth="1"/>
    <col min="13062" max="13063" width="12.7109375" style="3" customWidth="1"/>
    <col min="13064" max="13064" width="18.140625" style="3" customWidth="1"/>
    <col min="13065" max="13065" width="10.85546875" style="3" bestFit="1" customWidth="1"/>
    <col min="13066" max="13312" width="9.140625" style="3"/>
    <col min="13313" max="13313" width="7.5703125" style="3" customWidth="1"/>
    <col min="13314" max="13314" width="73.85546875" style="3" customWidth="1"/>
    <col min="13315" max="13315" width="11.28515625" style="3" customWidth="1"/>
    <col min="13316" max="13317" width="12.85546875" style="3" customWidth="1"/>
    <col min="13318" max="13319" width="12.7109375" style="3" customWidth="1"/>
    <col min="13320" max="13320" width="18.140625" style="3" customWidth="1"/>
    <col min="13321" max="13321" width="10.85546875" style="3" bestFit="1" customWidth="1"/>
    <col min="13322" max="13568" width="9.140625" style="3"/>
    <col min="13569" max="13569" width="7.5703125" style="3" customWidth="1"/>
    <col min="13570" max="13570" width="73.85546875" style="3" customWidth="1"/>
    <col min="13571" max="13571" width="11.28515625" style="3" customWidth="1"/>
    <col min="13572" max="13573" width="12.85546875" style="3" customWidth="1"/>
    <col min="13574" max="13575" width="12.7109375" style="3" customWidth="1"/>
    <col min="13576" max="13576" width="18.140625" style="3" customWidth="1"/>
    <col min="13577" max="13577" width="10.85546875" style="3" bestFit="1" customWidth="1"/>
    <col min="13578" max="13824" width="9.140625" style="3"/>
    <col min="13825" max="13825" width="7.5703125" style="3" customWidth="1"/>
    <col min="13826" max="13826" width="73.85546875" style="3" customWidth="1"/>
    <col min="13827" max="13827" width="11.28515625" style="3" customWidth="1"/>
    <col min="13828" max="13829" width="12.85546875" style="3" customWidth="1"/>
    <col min="13830" max="13831" width="12.7109375" style="3" customWidth="1"/>
    <col min="13832" max="13832" width="18.140625" style="3" customWidth="1"/>
    <col min="13833" max="13833" width="10.85546875" style="3" bestFit="1" customWidth="1"/>
    <col min="13834" max="14080" width="9.140625" style="3"/>
    <col min="14081" max="14081" width="7.5703125" style="3" customWidth="1"/>
    <col min="14082" max="14082" width="73.85546875" style="3" customWidth="1"/>
    <col min="14083" max="14083" width="11.28515625" style="3" customWidth="1"/>
    <col min="14084" max="14085" width="12.85546875" style="3" customWidth="1"/>
    <col min="14086" max="14087" width="12.7109375" style="3" customWidth="1"/>
    <col min="14088" max="14088" width="18.140625" style="3" customWidth="1"/>
    <col min="14089" max="14089" width="10.85546875" style="3" bestFit="1" customWidth="1"/>
    <col min="14090" max="14336" width="9.140625" style="3"/>
    <col min="14337" max="14337" width="7.5703125" style="3" customWidth="1"/>
    <col min="14338" max="14338" width="73.85546875" style="3" customWidth="1"/>
    <col min="14339" max="14339" width="11.28515625" style="3" customWidth="1"/>
    <col min="14340" max="14341" width="12.85546875" style="3" customWidth="1"/>
    <col min="14342" max="14343" width="12.7109375" style="3" customWidth="1"/>
    <col min="14344" max="14344" width="18.140625" style="3" customWidth="1"/>
    <col min="14345" max="14345" width="10.85546875" style="3" bestFit="1" customWidth="1"/>
    <col min="14346" max="14592" width="9.140625" style="3"/>
    <col min="14593" max="14593" width="7.5703125" style="3" customWidth="1"/>
    <col min="14594" max="14594" width="73.85546875" style="3" customWidth="1"/>
    <col min="14595" max="14595" width="11.28515625" style="3" customWidth="1"/>
    <col min="14596" max="14597" width="12.85546875" style="3" customWidth="1"/>
    <col min="14598" max="14599" width="12.7109375" style="3" customWidth="1"/>
    <col min="14600" max="14600" width="18.140625" style="3" customWidth="1"/>
    <col min="14601" max="14601" width="10.85546875" style="3" bestFit="1" customWidth="1"/>
    <col min="14602" max="14848" width="9.140625" style="3"/>
    <col min="14849" max="14849" width="7.5703125" style="3" customWidth="1"/>
    <col min="14850" max="14850" width="73.85546875" style="3" customWidth="1"/>
    <col min="14851" max="14851" width="11.28515625" style="3" customWidth="1"/>
    <col min="14852" max="14853" width="12.85546875" style="3" customWidth="1"/>
    <col min="14854" max="14855" width="12.7109375" style="3" customWidth="1"/>
    <col min="14856" max="14856" width="18.140625" style="3" customWidth="1"/>
    <col min="14857" max="14857" width="10.85546875" style="3" bestFit="1" customWidth="1"/>
    <col min="14858" max="15104" width="9.140625" style="3"/>
    <col min="15105" max="15105" width="7.5703125" style="3" customWidth="1"/>
    <col min="15106" max="15106" width="73.85546875" style="3" customWidth="1"/>
    <col min="15107" max="15107" width="11.28515625" style="3" customWidth="1"/>
    <col min="15108" max="15109" width="12.85546875" style="3" customWidth="1"/>
    <col min="15110" max="15111" width="12.7109375" style="3" customWidth="1"/>
    <col min="15112" max="15112" width="18.140625" style="3" customWidth="1"/>
    <col min="15113" max="15113" width="10.85546875" style="3" bestFit="1" customWidth="1"/>
    <col min="15114" max="15360" width="9.140625" style="3"/>
    <col min="15361" max="15361" width="7.5703125" style="3" customWidth="1"/>
    <col min="15362" max="15362" width="73.85546875" style="3" customWidth="1"/>
    <col min="15363" max="15363" width="11.28515625" style="3" customWidth="1"/>
    <col min="15364" max="15365" width="12.85546875" style="3" customWidth="1"/>
    <col min="15366" max="15367" width="12.7109375" style="3" customWidth="1"/>
    <col min="15368" max="15368" width="18.140625" style="3" customWidth="1"/>
    <col min="15369" max="15369" width="10.85546875" style="3" bestFit="1" customWidth="1"/>
    <col min="15370" max="15616" width="9.140625" style="3"/>
    <col min="15617" max="15617" width="7.5703125" style="3" customWidth="1"/>
    <col min="15618" max="15618" width="73.85546875" style="3" customWidth="1"/>
    <col min="15619" max="15619" width="11.28515625" style="3" customWidth="1"/>
    <col min="15620" max="15621" width="12.85546875" style="3" customWidth="1"/>
    <col min="15622" max="15623" width="12.7109375" style="3" customWidth="1"/>
    <col min="15624" max="15624" width="18.140625" style="3" customWidth="1"/>
    <col min="15625" max="15625" width="10.85546875" style="3" bestFit="1" customWidth="1"/>
    <col min="15626" max="15872" width="9.140625" style="3"/>
    <col min="15873" max="15873" width="7.5703125" style="3" customWidth="1"/>
    <col min="15874" max="15874" width="73.85546875" style="3" customWidth="1"/>
    <col min="15875" max="15875" width="11.28515625" style="3" customWidth="1"/>
    <col min="15876" max="15877" width="12.85546875" style="3" customWidth="1"/>
    <col min="15878" max="15879" width="12.7109375" style="3" customWidth="1"/>
    <col min="15880" max="15880" width="18.140625" style="3" customWidth="1"/>
    <col min="15881" max="15881" width="10.85546875" style="3" bestFit="1" customWidth="1"/>
    <col min="15882" max="16128" width="9.140625" style="3"/>
    <col min="16129" max="16129" width="7.5703125" style="3" customWidth="1"/>
    <col min="16130" max="16130" width="73.85546875" style="3" customWidth="1"/>
    <col min="16131" max="16131" width="11.28515625" style="3" customWidth="1"/>
    <col min="16132" max="16133" width="12.85546875" style="3" customWidth="1"/>
    <col min="16134" max="16135" width="12.7109375" style="3" customWidth="1"/>
    <col min="16136" max="16136" width="18.140625" style="3" customWidth="1"/>
    <col min="16137" max="16137" width="10.85546875" style="3" bestFit="1" customWidth="1"/>
    <col min="16138" max="16384" width="9.140625" style="3"/>
  </cols>
  <sheetData>
    <row r="1" spans="1:12" s="19" customFormat="1" ht="15.75" customHeight="1" x14ac:dyDescent="0.2">
      <c r="D1" s="20"/>
      <c r="E1" s="21" t="s">
        <v>22</v>
      </c>
      <c r="F1" s="21"/>
      <c r="G1" s="22"/>
      <c r="H1" s="22"/>
    </row>
    <row r="2" spans="1:12" s="19" customFormat="1" ht="50.25" customHeight="1" x14ac:dyDescent="0.2">
      <c r="D2" s="23"/>
      <c r="E2" s="23"/>
      <c r="F2" s="22"/>
      <c r="G2" s="22"/>
      <c r="H2" s="22"/>
    </row>
    <row r="3" spans="1:12" s="19" customFormat="1" ht="15.75" customHeight="1" x14ac:dyDescent="0.2">
      <c r="D3" s="24"/>
      <c r="E3" s="24"/>
    </row>
    <row r="4" spans="1:12" ht="15" customHeight="1" x14ac:dyDescent="0.2"/>
    <row r="5" spans="1:12" ht="21" customHeight="1" x14ac:dyDescent="0.3">
      <c r="A5" s="5" t="s">
        <v>23</v>
      </c>
      <c r="B5" s="5"/>
      <c r="C5" s="5"/>
      <c r="D5" s="5"/>
      <c r="E5" s="5"/>
      <c r="F5" s="5"/>
      <c r="G5" s="25"/>
      <c r="H5" s="26"/>
    </row>
    <row r="6" spans="1:12" ht="43.5" customHeight="1" x14ac:dyDescent="0.2">
      <c r="A6" s="27" t="s">
        <v>24</v>
      </c>
      <c r="B6" s="27"/>
      <c r="C6" s="27"/>
      <c r="D6" s="27"/>
      <c r="E6" s="27"/>
      <c r="F6" s="27"/>
      <c r="G6" s="28"/>
      <c r="H6" s="29"/>
    </row>
    <row r="7" spans="1:12" ht="23.25" customHeight="1" x14ac:dyDescent="0.2">
      <c r="A7" s="27" t="s">
        <v>25</v>
      </c>
      <c r="B7" s="27"/>
      <c r="C7" s="27"/>
      <c r="D7" s="27"/>
      <c r="E7" s="27"/>
      <c r="F7" s="27"/>
      <c r="G7" s="28"/>
      <c r="H7" s="29"/>
    </row>
    <row r="8" spans="1:12" ht="15.75" x14ac:dyDescent="0.25">
      <c r="A8" s="12"/>
      <c r="B8" s="12"/>
      <c r="C8" s="12"/>
    </row>
    <row r="9" spans="1:12" ht="64.5" customHeight="1" x14ac:dyDescent="0.2">
      <c r="A9" s="30"/>
      <c r="B9" s="30" t="s">
        <v>26</v>
      </c>
      <c r="C9" s="30" t="s">
        <v>27</v>
      </c>
      <c r="D9" s="31" t="s">
        <v>28</v>
      </c>
      <c r="E9" s="32"/>
      <c r="F9" s="32"/>
      <c r="G9" s="33"/>
      <c r="H9" s="34"/>
    </row>
    <row r="10" spans="1:12" ht="64.5" customHeight="1" x14ac:dyDescent="0.2">
      <c r="A10" s="30"/>
      <c r="B10" s="30"/>
      <c r="C10" s="30"/>
      <c r="D10" s="31" t="s">
        <v>29</v>
      </c>
      <c r="E10" s="35"/>
      <c r="F10" s="32" t="s">
        <v>30</v>
      </c>
      <c r="G10" s="33"/>
      <c r="H10" s="34"/>
    </row>
    <row r="11" spans="1:12" ht="15.75" customHeight="1" x14ac:dyDescent="0.2">
      <c r="A11" s="30"/>
      <c r="B11" s="30"/>
      <c r="C11" s="30"/>
      <c r="D11" s="36" t="s">
        <v>31</v>
      </c>
      <c r="E11" s="37" t="s">
        <v>32</v>
      </c>
      <c r="F11" s="38" t="s">
        <v>31</v>
      </c>
      <c r="G11" s="36" t="s">
        <v>32</v>
      </c>
      <c r="H11" s="39"/>
    </row>
    <row r="12" spans="1:12" ht="84" customHeight="1" x14ac:dyDescent="0.25">
      <c r="A12" s="40" t="s">
        <v>33</v>
      </c>
      <c r="B12" s="31" t="s">
        <v>34</v>
      </c>
      <c r="C12" s="32"/>
      <c r="D12" s="32"/>
      <c r="E12" s="32"/>
      <c r="F12" s="33"/>
      <c r="G12" s="33"/>
      <c r="H12" s="41"/>
      <c r="I12" s="42"/>
      <c r="J12" s="42"/>
      <c r="K12" s="43"/>
      <c r="L12" s="25"/>
    </row>
    <row r="13" spans="1:12" ht="49.5" customHeight="1" x14ac:dyDescent="0.2">
      <c r="A13" s="44"/>
      <c r="B13" s="45" t="s">
        <v>35</v>
      </c>
      <c r="C13" s="46" t="s">
        <v>36</v>
      </c>
      <c r="D13" s="47">
        <f>D14+D15+D17</f>
        <v>721.94564929560181</v>
      </c>
      <c r="E13" s="48"/>
      <c r="F13" s="49">
        <f>D13</f>
        <v>721.94564929560181</v>
      </c>
      <c r="G13" s="50"/>
      <c r="H13" s="51"/>
      <c r="I13" s="52"/>
      <c r="J13" s="25"/>
    </row>
    <row r="14" spans="1:12" ht="57" customHeight="1" x14ac:dyDescent="0.2">
      <c r="A14" s="44" t="s">
        <v>37</v>
      </c>
      <c r="B14" s="53" t="s">
        <v>38</v>
      </c>
      <c r="C14" s="46" t="s">
        <v>36</v>
      </c>
      <c r="D14" s="54">
        <f>'[1]Приложение 9 СТС'!F12</f>
        <v>316.82132466737244</v>
      </c>
      <c r="E14" s="55"/>
      <c r="F14" s="56">
        <f>D14</f>
        <v>316.82132466737244</v>
      </c>
      <c r="G14" s="50"/>
      <c r="H14" s="57"/>
    </row>
    <row r="15" spans="1:12" ht="36" customHeight="1" x14ac:dyDescent="0.2">
      <c r="A15" s="44" t="s">
        <v>39</v>
      </c>
      <c r="B15" s="58" t="s">
        <v>40</v>
      </c>
      <c r="C15" s="46" t="s">
        <v>36</v>
      </c>
      <c r="D15" s="54">
        <f>'[1]Приложение 9 СТС'!F13</f>
        <v>175.39330832302949</v>
      </c>
      <c r="E15" s="55"/>
      <c r="F15" s="56">
        <f>D15</f>
        <v>175.39330832302949</v>
      </c>
      <c r="G15" s="50"/>
      <c r="H15" s="57"/>
    </row>
    <row r="16" spans="1:12" ht="39.75" hidden="1" customHeight="1" x14ac:dyDescent="0.2">
      <c r="A16" s="44" t="s">
        <v>41</v>
      </c>
      <c r="B16" s="58" t="s">
        <v>42</v>
      </c>
      <c r="C16" s="46" t="s">
        <v>36</v>
      </c>
      <c r="D16" s="59"/>
      <c r="E16" s="60"/>
      <c r="F16" s="56"/>
      <c r="G16" s="50"/>
      <c r="H16" s="57"/>
    </row>
    <row r="17" spans="1:8" ht="83.25" customHeight="1" x14ac:dyDescent="0.2">
      <c r="A17" s="44" t="s">
        <v>43</v>
      </c>
      <c r="B17" s="58" t="s">
        <v>44</v>
      </c>
      <c r="C17" s="46" t="s">
        <v>36</v>
      </c>
      <c r="D17" s="54">
        <f>'[1]Приложение 9 СТС'!F15</f>
        <v>229.73101630519992</v>
      </c>
      <c r="E17" s="55"/>
      <c r="F17" s="56">
        <f t="shared" ref="F17:G32" si="0">D17</f>
        <v>229.73101630519992</v>
      </c>
      <c r="G17" s="50"/>
      <c r="H17" s="57"/>
    </row>
    <row r="18" spans="1:8" ht="42" hidden="1" customHeight="1" x14ac:dyDescent="0.2">
      <c r="A18" s="44"/>
      <c r="B18" s="45" t="s">
        <v>45</v>
      </c>
      <c r="C18" s="46" t="s">
        <v>36</v>
      </c>
      <c r="D18" s="61">
        <f>D19+D20+D22</f>
        <v>277.58108425530673</v>
      </c>
      <c r="E18" s="62">
        <f>E19+E20+E22</f>
        <v>248.97333641197835</v>
      </c>
      <c r="F18" s="63">
        <f t="shared" si="0"/>
        <v>277.58108425530673</v>
      </c>
      <c r="G18" s="61">
        <f t="shared" si="0"/>
        <v>248.97333641197835</v>
      </c>
      <c r="H18" s="51"/>
    </row>
    <row r="19" spans="1:8" ht="57" hidden="1" customHeight="1" x14ac:dyDescent="0.2">
      <c r="A19" s="44" t="s">
        <v>37</v>
      </c>
      <c r="B19" s="53" t="s">
        <v>38</v>
      </c>
      <c r="C19" s="46" t="s">
        <v>36</v>
      </c>
      <c r="D19" s="64">
        <f>'[1]Приложение 9 СТС'!F17</f>
        <v>122.23868876833379</v>
      </c>
      <c r="E19" s="65">
        <f>'[1]Приложение 9 СТС'!G17</f>
        <v>96.594713940472687</v>
      </c>
      <c r="F19" s="66">
        <f t="shared" si="0"/>
        <v>122.23868876833379</v>
      </c>
      <c r="G19" s="64">
        <f t="shared" si="0"/>
        <v>96.594713940472687</v>
      </c>
      <c r="H19" s="57"/>
    </row>
    <row r="20" spans="1:8" ht="39.75" hidden="1" customHeight="1" x14ac:dyDescent="0.2">
      <c r="A20" s="44" t="s">
        <v>39</v>
      </c>
      <c r="B20" s="58" t="s">
        <v>40</v>
      </c>
      <c r="C20" s="46" t="s">
        <v>36</v>
      </c>
      <c r="D20" s="64">
        <f>'[1]Приложение 9 СТС'!F18</f>
        <v>67.059890356618055</v>
      </c>
      <c r="E20" s="65">
        <f>'[1]Приложение 9 СТС'!G18</f>
        <v>71.753354126031113</v>
      </c>
      <c r="F20" s="66">
        <f t="shared" si="0"/>
        <v>67.059890356618055</v>
      </c>
      <c r="G20" s="64">
        <f t="shared" si="0"/>
        <v>71.753354126031113</v>
      </c>
      <c r="H20" s="57"/>
    </row>
    <row r="21" spans="1:8" ht="28.5" hidden="1" customHeight="1" x14ac:dyDescent="0.2">
      <c r="A21" s="44" t="s">
        <v>41</v>
      </c>
      <c r="B21" s="58" t="s">
        <v>42</v>
      </c>
      <c r="C21" s="46" t="s">
        <v>36</v>
      </c>
      <c r="D21" s="64">
        <f>'[2]Приложение (7)9 СТС'!R19</f>
        <v>0</v>
      </c>
      <c r="E21" s="65">
        <f>'[2]Приложение (7)9 СТС'!S19</f>
        <v>0</v>
      </c>
      <c r="F21" s="66">
        <f t="shared" si="0"/>
        <v>0</v>
      </c>
      <c r="G21" s="64">
        <f t="shared" si="0"/>
        <v>0</v>
      </c>
      <c r="H21" s="67"/>
    </row>
    <row r="22" spans="1:8" ht="73.5" hidden="1" customHeight="1" x14ac:dyDescent="0.2">
      <c r="A22" s="44" t="s">
        <v>43</v>
      </c>
      <c r="B22" s="58" t="s">
        <v>44</v>
      </c>
      <c r="C22" s="46" t="s">
        <v>36</v>
      </c>
      <c r="D22" s="64">
        <f>'[1]Приложение 9 СТС'!F20</f>
        <v>88.282505130354863</v>
      </c>
      <c r="E22" s="65">
        <f>'[1]Приложение 9 СТС'!G20</f>
        <v>80.625268345474552</v>
      </c>
      <c r="F22" s="66">
        <f t="shared" si="0"/>
        <v>88.282505130354863</v>
      </c>
      <c r="G22" s="64">
        <f t="shared" si="0"/>
        <v>80.625268345474552</v>
      </c>
      <c r="H22" s="57"/>
    </row>
    <row r="23" spans="1:8" ht="46.5" hidden="1" customHeight="1" x14ac:dyDescent="0.2">
      <c r="A23" s="44"/>
      <c r="B23" s="45" t="s">
        <v>46</v>
      </c>
      <c r="C23" s="46" t="s">
        <v>36</v>
      </c>
      <c r="D23" s="61">
        <f>D24+D25+D26+D27</f>
        <v>0</v>
      </c>
      <c r="E23" s="62">
        <f>E24+E25+E26+E27</f>
        <v>73.346860108008158</v>
      </c>
      <c r="F23" s="63">
        <f t="shared" si="0"/>
        <v>0</v>
      </c>
      <c r="G23" s="61">
        <f t="shared" si="0"/>
        <v>73.346860108008158</v>
      </c>
      <c r="H23" s="51"/>
    </row>
    <row r="24" spans="1:8" ht="48" hidden="1" customHeight="1" x14ac:dyDescent="0.2">
      <c r="A24" s="44" t="s">
        <v>37</v>
      </c>
      <c r="B24" s="53" t="s">
        <v>47</v>
      </c>
      <c r="C24" s="46" t="s">
        <v>36</v>
      </c>
      <c r="D24" s="64">
        <f>'[1]Приложение 9 СТС'!F22</f>
        <v>0</v>
      </c>
      <c r="E24" s="65">
        <f>'[1]Приложение 9 СТС'!G22</f>
        <v>28.456537043956537</v>
      </c>
      <c r="F24" s="66">
        <f t="shared" si="0"/>
        <v>0</v>
      </c>
      <c r="G24" s="64">
        <f t="shared" si="0"/>
        <v>28.456537043956537</v>
      </c>
      <c r="H24" s="57"/>
    </row>
    <row r="25" spans="1:8" ht="39.75" hidden="1" customHeight="1" x14ac:dyDescent="0.2">
      <c r="A25" s="44" t="s">
        <v>39</v>
      </c>
      <c r="B25" s="58" t="s">
        <v>48</v>
      </c>
      <c r="C25" s="46" t="s">
        <v>36</v>
      </c>
      <c r="D25" s="64">
        <f>'[1]Приложение 9 СТС'!F23</f>
        <v>0</v>
      </c>
      <c r="E25" s="65">
        <f>'[1]Приложение 9 СТС'!G23</f>
        <v>21.138340768562603</v>
      </c>
      <c r="F25" s="66">
        <f t="shared" si="0"/>
        <v>0</v>
      </c>
      <c r="G25" s="64">
        <f t="shared" si="0"/>
        <v>21.138340768562603</v>
      </c>
      <c r="H25" s="57"/>
    </row>
    <row r="26" spans="1:8" ht="69" hidden="1" customHeight="1" x14ac:dyDescent="0.2">
      <c r="A26" s="44" t="s">
        <v>41</v>
      </c>
      <c r="B26" s="58" t="s">
        <v>49</v>
      </c>
      <c r="C26" s="46" t="s">
        <v>36</v>
      </c>
      <c r="D26" s="64">
        <f>'[1]Приложение 9 СТС'!F24</f>
        <v>0</v>
      </c>
      <c r="E26" s="65">
        <f>'[1]Приложение 9 СТС'!G24</f>
        <v>0</v>
      </c>
      <c r="F26" s="66">
        <f t="shared" si="0"/>
        <v>0</v>
      </c>
      <c r="G26" s="64">
        <f t="shared" si="0"/>
        <v>0</v>
      </c>
      <c r="H26" s="57"/>
    </row>
    <row r="27" spans="1:8" ht="69.75" hidden="1" customHeight="1" x14ac:dyDescent="0.2">
      <c r="A27" s="44" t="s">
        <v>43</v>
      </c>
      <c r="B27" s="58" t="s">
        <v>44</v>
      </c>
      <c r="C27" s="46" t="s">
        <v>36</v>
      </c>
      <c r="D27" s="64">
        <f>'[1]Приложение 9 СТС'!F25</f>
        <v>0</v>
      </c>
      <c r="E27" s="65">
        <f>'[1]Приложение 9 СТС'!G25</f>
        <v>23.751982295489015</v>
      </c>
      <c r="F27" s="66">
        <f t="shared" si="0"/>
        <v>0</v>
      </c>
      <c r="G27" s="64">
        <f t="shared" si="0"/>
        <v>23.751982295489015</v>
      </c>
      <c r="H27" s="57"/>
    </row>
    <row r="28" spans="1:8" ht="35.25" hidden="1" customHeight="1" x14ac:dyDescent="0.2">
      <c r="A28" s="44"/>
      <c r="B28" s="45" t="s">
        <v>50</v>
      </c>
      <c r="C28" s="46" t="s">
        <v>36</v>
      </c>
      <c r="D28" s="61">
        <f>D29+D30+D31+D32</f>
        <v>0</v>
      </c>
      <c r="E28" s="62">
        <f>E29+E30+E31+E32</f>
        <v>25.485696939386528</v>
      </c>
      <c r="F28" s="63">
        <f>D28</f>
        <v>0</v>
      </c>
      <c r="G28" s="68">
        <f t="shared" si="0"/>
        <v>25.485696939386528</v>
      </c>
      <c r="H28" s="51"/>
    </row>
    <row r="29" spans="1:8" ht="50.25" hidden="1" customHeight="1" x14ac:dyDescent="0.2">
      <c r="A29" s="44" t="s">
        <v>37</v>
      </c>
      <c r="B29" s="53" t="s">
        <v>47</v>
      </c>
      <c r="C29" s="46" t="s">
        <v>36</v>
      </c>
      <c r="D29" s="64">
        <f>'[1]Приложение 9 СТС'!F27</f>
        <v>0</v>
      </c>
      <c r="E29" s="65">
        <f>'[1]Приложение 9 СТС'!G27</f>
        <v>9.8877399520408371</v>
      </c>
      <c r="F29" s="66">
        <f t="shared" si="0"/>
        <v>0</v>
      </c>
      <c r="G29" s="66">
        <f t="shared" si="0"/>
        <v>9.8877399520408371</v>
      </c>
      <c r="H29" s="57"/>
    </row>
    <row r="30" spans="1:8" ht="41.25" hidden="1" customHeight="1" x14ac:dyDescent="0.2">
      <c r="A30" s="44" t="s">
        <v>39</v>
      </c>
      <c r="B30" s="58" t="s">
        <v>48</v>
      </c>
      <c r="C30" s="46" t="s">
        <v>36</v>
      </c>
      <c r="D30" s="64">
        <f>'[1]Приложение 9 СТС'!F28</f>
        <v>0</v>
      </c>
      <c r="E30" s="65">
        <f>'[1]Приложение 9 СТС'!G28</f>
        <v>7.3448999157667609</v>
      </c>
      <c r="F30" s="66">
        <f t="shared" si="0"/>
        <v>0</v>
      </c>
      <c r="G30" s="66">
        <f t="shared" si="0"/>
        <v>7.3448999157667609</v>
      </c>
      <c r="H30" s="57"/>
    </row>
    <row r="31" spans="1:8" ht="69" hidden="1" customHeight="1" x14ac:dyDescent="0.2">
      <c r="A31" s="44" t="s">
        <v>41</v>
      </c>
      <c r="B31" s="58" t="s">
        <v>49</v>
      </c>
      <c r="C31" s="46" t="s">
        <v>36</v>
      </c>
      <c r="D31" s="64">
        <f>'[1]Приложение 9 СТС'!F29</f>
        <v>0</v>
      </c>
      <c r="E31" s="65">
        <f>'[1]Приложение 9 СТС'!G29</f>
        <v>0</v>
      </c>
      <c r="F31" s="66">
        <f t="shared" si="0"/>
        <v>0</v>
      </c>
      <c r="G31" s="66">
        <f t="shared" si="0"/>
        <v>0</v>
      </c>
      <c r="H31" s="57"/>
    </row>
    <row r="32" spans="1:8" ht="77.25" hidden="1" customHeight="1" x14ac:dyDescent="0.2">
      <c r="A32" s="44" t="s">
        <v>43</v>
      </c>
      <c r="B32" s="58" t="s">
        <v>44</v>
      </c>
      <c r="C32" s="46" t="s">
        <v>36</v>
      </c>
      <c r="D32" s="64">
        <f>'[1]Приложение 9 СТС'!F30</f>
        <v>0</v>
      </c>
      <c r="E32" s="65">
        <f>'[1]Приложение 9 СТС'!G30</f>
        <v>8.2530570715789313</v>
      </c>
      <c r="F32" s="66">
        <f t="shared" si="0"/>
        <v>0</v>
      </c>
      <c r="G32" s="66">
        <f t="shared" si="0"/>
        <v>8.2530570715789313</v>
      </c>
      <c r="H32" s="57"/>
    </row>
    <row r="33" spans="1:8" ht="49.5" customHeight="1" x14ac:dyDescent="0.2">
      <c r="A33" s="69" t="s">
        <v>51</v>
      </c>
      <c r="B33" s="70" t="s">
        <v>52</v>
      </c>
      <c r="C33" s="71"/>
      <c r="D33" s="71"/>
      <c r="E33" s="71"/>
      <c r="F33" s="72"/>
      <c r="G33" s="72"/>
      <c r="H33" s="73"/>
    </row>
    <row r="34" spans="1:8" ht="42.75" customHeight="1" x14ac:dyDescent="0.2">
      <c r="A34" s="74"/>
      <c r="B34" s="75" t="s">
        <v>53</v>
      </c>
      <c r="C34" s="76"/>
      <c r="D34" s="77"/>
      <c r="E34" s="77"/>
      <c r="F34" s="78"/>
      <c r="G34" s="77"/>
      <c r="H34" s="79"/>
    </row>
    <row r="35" spans="1:8" ht="15.75" x14ac:dyDescent="0.2">
      <c r="A35" s="74"/>
      <c r="B35" s="80" t="s">
        <v>54</v>
      </c>
      <c r="C35" s="81" t="s">
        <v>55</v>
      </c>
      <c r="D35" s="82"/>
      <c r="E35" s="82"/>
      <c r="F35" s="83"/>
      <c r="G35" s="82"/>
      <c r="H35" s="79"/>
    </row>
    <row r="36" spans="1:8" ht="15.75" x14ac:dyDescent="0.2">
      <c r="A36" s="74"/>
      <c r="B36" s="84" t="s">
        <v>56</v>
      </c>
      <c r="C36" s="85" t="s">
        <v>55</v>
      </c>
      <c r="D36" s="86">
        <f>'[1]Приложение 9 СТС'!F34</f>
        <v>549801.99999999988</v>
      </c>
      <c r="E36" s="86">
        <f>'[1]Приложение 9 СТС'!G34</f>
        <v>784457.73634854774</v>
      </c>
      <c r="F36" s="87" t="s">
        <v>57</v>
      </c>
      <c r="G36" s="86" t="s">
        <v>57</v>
      </c>
      <c r="H36" s="79"/>
    </row>
    <row r="37" spans="1:8" ht="47.25" x14ac:dyDescent="0.2">
      <c r="A37" s="74"/>
      <c r="B37" s="75" t="s">
        <v>58</v>
      </c>
      <c r="C37" s="76"/>
      <c r="D37" s="77"/>
      <c r="E37" s="77"/>
      <c r="F37" s="78"/>
      <c r="G37" s="77"/>
      <c r="H37" s="79"/>
    </row>
    <row r="38" spans="1:8" ht="15.75" x14ac:dyDescent="0.2">
      <c r="A38" s="74"/>
      <c r="B38" s="80" t="s">
        <v>54</v>
      </c>
      <c r="C38" s="81" t="s">
        <v>55</v>
      </c>
      <c r="D38" s="82"/>
      <c r="E38" s="82"/>
      <c r="F38" s="83"/>
      <c r="G38" s="82"/>
      <c r="H38" s="79"/>
    </row>
    <row r="39" spans="1:8" ht="15.75" x14ac:dyDescent="0.2">
      <c r="A39" s="74"/>
      <c r="B39" s="84" t="s">
        <v>56</v>
      </c>
      <c r="C39" s="85" t="s">
        <v>55</v>
      </c>
      <c r="D39" s="86">
        <f>D36</f>
        <v>549801.99999999988</v>
      </c>
      <c r="E39" s="86">
        <f>E36</f>
        <v>784457.73634854774</v>
      </c>
      <c r="F39" s="88" t="s">
        <v>57</v>
      </c>
      <c r="G39" s="89" t="s">
        <v>57</v>
      </c>
      <c r="H39" s="79"/>
    </row>
    <row r="40" spans="1:8" ht="46.5" customHeight="1" x14ac:dyDescent="0.2">
      <c r="A40" s="74"/>
      <c r="B40" s="75" t="s">
        <v>59</v>
      </c>
      <c r="C40" s="76"/>
      <c r="D40" s="77"/>
      <c r="E40" s="77"/>
      <c r="F40" s="78"/>
      <c r="G40" s="77"/>
      <c r="H40" s="79"/>
    </row>
    <row r="41" spans="1:8" ht="15.75" x14ac:dyDescent="0.2">
      <c r="A41" s="74"/>
      <c r="B41" s="80" t="s">
        <v>54</v>
      </c>
      <c r="C41" s="81" t="s">
        <v>55</v>
      </c>
      <c r="D41" s="82"/>
      <c r="E41" s="82"/>
      <c r="F41" s="83"/>
      <c r="G41" s="82"/>
      <c r="H41" s="79"/>
    </row>
    <row r="42" spans="1:8" ht="15.75" x14ac:dyDescent="0.2">
      <c r="A42" s="74"/>
      <c r="B42" s="84" t="s">
        <v>56</v>
      </c>
      <c r="C42" s="85" t="s">
        <v>55</v>
      </c>
      <c r="D42" s="86">
        <f>D39</f>
        <v>549801.99999999988</v>
      </c>
      <c r="E42" s="86">
        <f>E39</f>
        <v>784457.73634854774</v>
      </c>
      <c r="F42" s="88" t="s">
        <v>57</v>
      </c>
      <c r="G42" s="89" t="s">
        <v>57</v>
      </c>
      <c r="H42" s="79"/>
    </row>
    <row r="43" spans="1:8" ht="46.5" customHeight="1" x14ac:dyDescent="0.2">
      <c r="A43" s="74"/>
      <c r="B43" s="75" t="s">
        <v>60</v>
      </c>
      <c r="C43" s="76"/>
      <c r="D43" s="77"/>
      <c r="E43" s="77"/>
      <c r="F43" s="78"/>
      <c r="G43" s="77"/>
      <c r="H43" s="79"/>
    </row>
    <row r="44" spans="1:8" ht="15.75" x14ac:dyDescent="0.2">
      <c r="A44" s="74"/>
      <c r="B44" s="80" t="s">
        <v>54</v>
      </c>
      <c r="C44" s="81" t="s">
        <v>55</v>
      </c>
      <c r="D44" s="82"/>
      <c r="E44" s="82"/>
      <c r="F44" s="83"/>
      <c r="G44" s="82"/>
      <c r="H44" s="79"/>
    </row>
    <row r="45" spans="1:8" ht="15.75" x14ac:dyDescent="0.2">
      <c r="A45" s="74"/>
      <c r="B45" s="84" t="s">
        <v>56</v>
      </c>
      <c r="C45" s="85" t="s">
        <v>55</v>
      </c>
      <c r="D45" s="86">
        <f>D42</f>
        <v>549801.99999999988</v>
      </c>
      <c r="E45" s="86">
        <f>E42</f>
        <v>784457.73634854774</v>
      </c>
      <c r="F45" s="88" t="s">
        <v>57</v>
      </c>
      <c r="G45" s="89" t="s">
        <v>57</v>
      </c>
      <c r="H45" s="79"/>
    </row>
    <row r="46" spans="1:8" ht="41.25" customHeight="1" x14ac:dyDescent="0.2">
      <c r="A46" s="74"/>
      <c r="B46" s="75" t="s">
        <v>61</v>
      </c>
      <c r="C46" s="76"/>
      <c r="D46" s="77"/>
      <c r="E46" s="77"/>
      <c r="F46" s="78"/>
      <c r="G46" s="77"/>
      <c r="H46" s="79"/>
    </row>
    <row r="47" spans="1:8" ht="15.75" x14ac:dyDescent="0.2">
      <c r="A47" s="74"/>
      <c r="B47" s="80" t="s">
        <v>54</v>
      </c>
      <c r="C47" s="90" t="s">
        <v>55</v>
      </c>
      <c r="D47" s="82"/>
      <c r="E47" s="82"/>
      <c r="F47" s="83"/>
      <c r="G47" s="82"/>
      <c r="H47" s="79"/>
    </row>
    <row r="48" spans="1:8" ht="15.75" x14ac:dyDescent="0.2">
      <c r="A48" s="91"/>
      <c r="B48" s="84" t="s">
        <v>56</v>
      </c>
      <c r="C48" s="92" t="s">
        <v>55</v>
      </c>
      <c r="D48" s="86">
        <f>D45</f>
        <v>549801.99999999988</v>
      </c>
      <c r="E48" s="86">
        <f>E45</f>
        <v>784457.73634854774</v>
      </c>
      <c r="F48" s="88" t="s">
        <v>57</v>
      </c>
      <c r="G48" s="89" t="s">
        <v>57</v>
      </c>
      <c r="H48" s="79"/>
    </row>
    <row r="49" spans="1:8" ht="48" customHeight="1" x14ac:dyDescent="0.2">
      <c r="A49" s="69" t="s">
        <v>62</v>
      </c>
      <c r="B49" s="70" t="s">
        <v>63</v>
      </c>
      <c r="C49" s="71"/>
      <c r="D49" s="71"/>
      <c r="E49" s="71"/>
      <c r="F49" s="72"/>
      <c r="G49" s="72"/>
      <c r="H49" s="93"/>
    </row>
    <row r="50" spans="1:8" ht="44.25" customHeight="1" x14ac:dyDescent="0.2">
      <c r="A50" s="74"/>
      <c r="B50" s="75" t="s">
        <v>64</v>
      </c>
      <c r="C50" s="76"/>
      <c r="D50" s="77"/>
      <c r="E50" s="94"/>
      <c r="F50" s="95"/>
      <c r="G50" s="77"/>
      <c r="H50" s="79"/>
    </row>
    <row r="51" spans="1:8" ht="15.75" x14ac:dyDescent="0.2">
      <c r="A51" s="74"/>
      <c r="B51" s="80" t="s">
        <v>54</v>
      </c>
      <c r="C51" s="81" t="s">
        <v>55</v>
      </c>
      <c r="D51" s="96"/>
      <c r="E51" s="97"/>
      <c r="F51" s="98"/>
      <c r="G51" s="99"/>
      <c r="H51" s="100"/>
    </row>
    <row r="52" spans="1:8" ht="15.75" x14ac:dyDescent="0.2">
      <c r="A52" s="74"/>
      <c r="B52" s="84" t="s">
        <v>56</v>
      </c>
      <c r="C52" s="81" t="s">
        <v>55</v>
      </c>
      <c r="D52" s="101">
        <f>'[1]Приложение 9 СТС'!F50</f>
        <v>739885.50000000012</v>
      </c>
      <c r="E52" s="102">
        <f>'[1]Приложение 9 СТС'!G50</f>
        <v>920122.25</v>
      </c>
      <c r="F52" s="103" t="s">
        <v>57</v>
      </c>
      <c r="G52" s="89" t="s">
        <v>57</v>
      </c>
      <c r="H52" s="79"/>
    </row>
    <row r="53" spans="1:8" ht="42.75" customHeight="1" x14ac:dyDescent="0.2">
      <c r="A53" s="74"/>
      <c r="B53" s="75" t="s">
        <v>65</v>
      </c>
      <c r="C53" s="76"/>
      <c r="D53" s="77"/>
      <c r="E53" s="94"/>
      <c r="F53" s="95"/>
      <c r="G53" s="77"/>
      <c r="H53" s="79"/>
    </row>
    <row r="54" spans="1:8" ht="15.75" x14ac:dyDescent="0.2">
      <c r="A54" s="74"/>
      <c r="B54" s="80" t="s">
        <v>66</v>
      </c>
      <c r="C54" s="81" t="s">
        <v>55</v>
      </c>
      <c r="D54" s="96"/>
      <c r="E54" s="97"/>
      <c r="F54" s="104"/>
      <c r="G54" s="82"/>
      <c r="H54" s="79"/>
    </row>
    <row r="55" spans="1:8" ht="15.75" x14ac:dyDescent="0.2">
      <c r="A55" s="74"/>
      <c r="B55" s="84" t="s">
        <v>56</v>
      </c>
      <c r="C55" s="81" t="s">
        <v>55</v>
      </c>
      <c r="D55" s="101">
        <f>D52</f>
        <v>739885.50000000012</v>
      </c>
      <c r="E55" s="102">
        <f>E52</f>
        <v>920122.25</v>
      </c>
      <c r="F55" s="103" t="s">
        <v>57</v>
      </c>
      <c r="G55" s="89" t="s">
        <v>57</v>
      </c>
      <c r="H55" s="79"/>
    </row>
    <row r="56" spans="1:8" ht="39.75" customHeight="1" x14ac:dyDescent="0.2">
      <c r="A56" s="74"/>
      <c r="B56" s="75" t="s">
        <v>67</v>
      </c>
      <c r="C56" s="76"/>
      <c r="D56" s="77"/>
      <c r="E56" s="94"/>
      <c r="F56" s="95"/>
      <c r="G56" s="77"/>
      <c r="H56" s="79"/>
    </row>
    <row r="57" spans="1:8" ht="15.75" x14ac:dyDescent="0.2">
      <c r="A57" s="74"/>
      <c r="B57" s="80" t="s">
        <v>54</v>
      </c>
      <c r="C57" s="81" t="s">
        <v>55</v>
      </c>
      <c r="D57" s="96"/>
      <c r="E57" s="97"/>
      <c r="F57" s="104"/>
      <c r="G57" s="82"/>
      <c r="H57" s="79"/>
    </row>
    <row r="58" spans="1:8" ht="15.75" x14ac:dyDescent="0.2">
      <c r="A58" s="74"/>
      <c r="B58" s="84" t="s">
        <v>56</v>
      </c>
      <c r="C58" s="81" t="s">
        <v>55</v>
      </c>
      <c r="D58" s="101">
        <f>D55</f>
        <v>739885.50000000012</v>
      </c>
      <c r="E58" s="102">
        <f>E55</f>
        <v>920122.25</v>
      </c>
      <c r="F58" s="103" t="s">
        <v>57</v>
      </c>
      <c r="G58" s="89" t="s">
        <v>57</v>
      </c>
      <c r="H58" s="79"/>
    </row>
    <row r="59" spans="1:8" ht="39.75" customHeight="1" x14ac:dyDescent="0.2">
      <c r="A59" s="74"/>
      <c r="B59" s="75" t="s">
        <v>68</v>
      </c>
      <c r="C59" s="76"/>
      <c r="D59" s="77"/>
      <c r="E59" s="94"/>
      <c r="F59" s="95"/>
      <c r="G59" s="77"/>
      <c r="H59" s="79"/>
    </row>
    <row r="60" spans="1:8" ht="15.75" x14ac:dyDescent="0.2">
      <c r="A60" s="74"/>
      <c r="B60" s="80" t="s">
        <v>66</v>
      </c>
      <c r="C60" s="81" t="s">
        <v>55</v>
      </c>
      <c r="D60" s="96"/>
      <c r="E60" s="97"/>
      <c r="F60" s="104"/>
      <c r="G60" s="82"/>
      <c r="H60" s="79"/>
    </row>
    <row r="61" spans="1:8" ht="15.75" x14ac:dyDescent="0.2">
      <c r="A61" s="74"/>
      <c r="B61" s="84" t="s">
        <v>56</v>
      </c>
      <c r="C61" s="81" t="s">
        <v>55</v>
      </c>
      <c r="D61" s="101">
        <f>D58</f>
        <v>739885.50000000012</v>
      </c>
      <c r="E61" s="102">
        <f>E58</f>
        <v>920122.25</v>
      </c>
      <c r="F61" s="103" t="s">
        <v>57</v>
      </c>
      <c r="G61" s="89" t="s">
        <v>57</v>
      </c>
      <c r="H61" s="79"/>
    </row>
    <row r="62" spans="1:8" ht="39" customHeight="1" x14ac:dyDescent="0.2">
      <c r="A62" s="74"/>
      <c r="B62" s="75" t="s">
        <v>69</v>
      </c>
      <c r="C62" s="76"/>
      <c r="D62" s="77"/>
      <c r="E62" s="94"/>
      <c r="F62" s="95"/>
      <c r="G62" s="77"/>
      <c r="H62" s="79"/>
    </row>
    <row r="63" spans="1:8" ht="15.75" x14ac:dyDescent="0.2">
      <c r="A63" s="74"/>
      <c r="B63" s="80" t="s">
        <v>54</v>
      </c>
      <c r="C63" s="81" t="s">
        <v>55</v>
      </c>
      <c r="D63" s="96"/>
      <c r="E63" s="97"/>
      <c r="F63" s="104"/>
      <c r="G63" s="82"/>
      <c r="H63" s="79"/>
    </row>
    <row r="64" spans="1:8" ht="15.75" x14ac:dyDescent="0.2">
      <c r="A64" s="74"/>
      <c r="B64" s="105" t="s">
        <v>56</v>
      </c>
      <c r="C64" s="106" t="s">
        <v>55</v>
      </c>
      <c r="D64" s="101">
        <f>D61</f>
        <v>739885.50000000012</v>
      </c>
      <c r="E64" s="102">
        <f>E61</f>
        <v>920122.25</v>
      </c>
      <c r="F64" s="107" t="s">
        <v>57</v>
      </c>
      <c r="G64" s="108" t="s">
        <v>57</v>
      </c>
      <c r="H64" s="79"/>
    </row>
    <row r="65" spans="1:19" s="111" customFormat="1" ht="62.25" customHeight="1" x14ac:dyDescent="0.2">
      <c r="A65" s="109"/>
      <c r="B65" s="70" t="s">
        <v>70</v>
      </c>
      <c r="C65" s="33"/>
      <c r="D65" s="33"/>
      <c r="E65" s="33"/>
      <c r="F65" s="33"/>
      <c r="G65" s="5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:19" ht="51.75" customHeight="1" x14ac:dyDescent="0.2">
      <c r="A66" s="109"/>
      <c r="B66" s="112" t="s">
        <v>71</v>
      </c>
      <c r="C66" s="113" t="s">
        <v>55</v>
      </c>
      <c r="D66" s="86"/>
      <c r="E66" s="114"/>
      <c r="F66" s="115"/>
      <c r="G66" s="86"/>
    </row>
    <row r="67" spans="1:19" ht="15.75" x14ac:dyDescent="0.2">
      <c r="A67" s="109"/>
      <c r="B67" s="116" t="s">
        <v>72</v>
      </c>
      <c r="C67" s="81" t="s">
        <v>55</v>
      </c>
      <c r="D67" s="96"/>
      <c r="E67" s="97"/>
      <c r="F67" s="117" t="s">
        <v>73</v>
      </c>
      <c r="G67" s="96" t="s">
        <v>73</v>
      </c>
    </row>
    <row r="68" spans="1:19" ht="15.75" x14ac:dyDescent="0.2">
      <c r="A68" s="109"/>
      <c r="B68" s="118" t="s">
        <v>74</v>
      </c>
      <c r="C68" s="85" t="s">
        <v>55</v>
      </c>
      <c r="D68" s="119" t="str">
        <f>'[1]Приложение 9 СТС'!F66</f>
        <v>-</v>
      </c>
      <c r="E68" s="120">
        <f>'[1]Приложение 9 СТС'!G66</f>
        <v>9247820.1579939034</v>
      </c>
      <c r="F68" s="121" t="s">
        <v>57</v>
      </c>
      <c r="G68" s="119" t="s">
        <v>57</v>
      </c>
    </row>
    <row r="69" spans="1:19" ht="39.75" customHeight="1" x14ac:dyDescent="0.2">
      <c r="A69" s="109"/>
      <c r="B69" s="122" t="s">
        <v>75</v>
      </c>
      <c r="C69" s="76" t="s">
        <v>55</v>
      </c>
      <c r="D69" s="77"/>
      <c r="E69" s="94"/>
      <c r="F69" s="115"/>
      <c r="G69" s="77"/>
    </row>
    <row r="70" spans="1:19" ht="15.75" x14ac:dyDescent="0.2">
      <c r="A70" s="109"/>
      <c r="B70" s="116" t="s">
        <v>72</v>
      </c>
      <c r="C70" s="81" t="s">
        <v>55</v>
      </c>
      <c r="D70" s="96"/>
      <c r="E70" s="97"/>
      <c r="F70" s="117" t="s">
        <v>73</v>
      </c>
      <c r="G70" s="96" t="s">
        <v>73</v>
      </c>
    </row>
    <row r="71" spans="1:19" ht="15.75" x14ac:dyDescent="0.2">
      <c r="A71" s="123"/>
      <c r="B71" s="118" t="s">
        <v>74</v>
      </c>
      <c r="C71" s="85" t="s">
        <v>55</v>
      </c>
      <c r="D71" s="119" t="str">
        <f>'[1]Приложение 9 СТС'!F69</f>
        <v>-</v>
      </c>
      <c r="E71" s="120">
        <f>'[1]Приложение 9 СТС'!G69</f>
        <v>9247820.1579939034</v>
      </c>
      <c r="F71" s="117" t="s">
        <v>57</v>
      </c>
      <c r="G71" s="119" t="s">
        <v>57</v>
      </c>
    </row>
    <row r="72" spans="1:19" ht="45" customHeight="1" x14ac:dyDescent="0.2">
      <c r="A72" s="69" t="s">
        <v>76</v>
      </c>
      <c r="B72" s="70" t="s">
        <v>77</v>
      </c>
      <c r="C72" s="71"/>
      <c r="D72" s="71"/>
      <c r="E72" s="71"/>
      <c r="F72" s="72"/>
      <c r="G72" s="72"/>
      <c r="H72" s="93"/>
    </row>
    <row r="73" spans="1:19" ht="40.5" customHeight="1" x14ac:dyDescent="0.2">
      <c r="A73" s="74"/>
      <c r="B73" s="124" t="s">
        <v>78</v>
      </c>
      <c r="C73" s="46" t="s">
        <v>36</v>
      </c>
      <c r="D73" s="125" t="s">
        <v>57</v>
      </c>
      <c r="E73" s="126" t="s">
        <v>57</v>
      </c>
      <c r="F73" s="127" t="s">
        <v>57</v>
      </c>
      <c r="G73" s="125" t="s">
        <v>57</v>
      </c>
      <c r="H73" s="79"/>
    </row>
    <row r="74" spans="1:19" ht="40.5" customHeight="1" x14ac:dyDescent="0.2">
      <c r="A74" s="74"/>
      <c r="B74" s="124" t="s">
        <v>79</v>
      </c>
      <c r="C74" s="46" t="s">
        <v>36</v>
      </c>
      <c r="D74" s="125">
        <f>'[1]Приложение 9 СТС'!F71</f>
        <v>930.37972369481906</v>
      </c>
      <c r="E74" s="126">
        <f>'[1]Приложение 9 СТС'!G71</f>
        <v>930.37972369481906</v>
      </c>
      <c r="F74" s="127" t="s">
        <v>57</v>
      </c>
      <c r="G74" s="125" t="s">
        <v>57</v>
      </c>
      <c r="H74" s="79"/>
    </row>
    <row r="75" spans="1:19" ht="38.25" customHeight="1" x14ac:dyDescent="0.2">
      <c r="A75" s="74"/>
      <c r="B75" s="124" t="s">
        <v>80</v>
      </c>
      <c r="C75" s="46" t="s">
        <v>36</v>
      </c>
      <c r="D75" s="125">
        <f>'[1]Приложение 9 СТС'!F72</f>
        <v>930.37972369481906</v>
      </c>
      <c r="E75" s="126">
        <f>'[1]Приложение 9 СТС'!G72</f>
        <v>930.37972369481906</v>
      </c>
      <c r="F75" s="127" t="s">
        <v>57</v>
      </c>
      <c r="G75" s="125" t="s">
        <v>57</v>
      </c>
      <c r="H75" s="79"/>
    </row>
    <row r="76" spans="1:19" ht="55.5" customHeight="1" x14ac:dyDescent="0.2">
      <c r="A76" s="74"/>
      <c r="B76" s="70" t="s">
        <v>81</v>
      </c>
      <c r="C76" s="71"/>
      <c r="D76" s="71"/>
      <c r="E76" s="71"/>
      <c r="F76" s="72"/>
      <c r="G76" s="72"/>
      <c r="H76" s="100"/>
    </row>
    <row r="77" spans="1:19" ht="36" customHeight="1" x14ac:dyDescent="0.2">
      <c r="A77" s="74"/>
      <c r="B77" s="124" t="s">
        <v>82</v>
      </c>
      <c r="C77" s="46" t="s">
        <v>36</v>
      </c>
      <c r="D77" s="125">
        <f>'[1]Приложение 9 СТС'!F74</f>
        <v>3754.7573747101833</v>
      </c>
      <c r="E77" s="126">
        <f>'[1]Приложение 9 СТС'!G74</f>
        <v>3754.7573747101833</v>
      </c>
      <c r="F77" s="127" t="s">
        <v>57</v>
      </c>
      <c r="G77" s="125" t="s">
        <v>57</v>
      </c>
      <c r="H77" s="79"/>
    </row>
    <row r="78" spans="1:19" ht="38.25" customHeight="1" x14ac:dyDescent="0.2">
      <c r="A78" s="74"/>
      <c r="B78" s="124" t="s">
        <v>83</v>
      </c>
      <c r="C78" s="46" t="s">
        <v>36</v>
      </c>
      <c r="D78" s="125">
        <f>'[1]Приложение 9 СТС'!F75</f>
        <v>3754.7573747101833</v>
      </c>
      <c r="E78" s="126">
        <f>'[1]Приложение 9 СТС'!G75</f>
        <v>3754.7573747101833</v>
      </c>
      <c r="F78" s="127" t="s">
        <v>57</v>
      </c>
      <c r="G78" s="125" t="s">
        <v>57</v>
      </c>
      <c r="H78" s="79"/>
    </row>
    <row r="79" spans="1:19" ht="33.75" customHeight="1" x14ac:dyDescent="0.2">
      <c r="A79" s="74"/>
      <c r="B79" s="124" t="s">
        <v>84</v>
      </c>
      <c r="C79" s="46" t="s">
        <v>36</v>
      </c>
      <c r="D79" s="125">
        <f>'[1]Приложение 9 СТС'!F76</f>
        <v>3754.7573747101833</v>
      </c>
      <c r="E79" s="126">
        <f>'[1]Приложение 9 СТС'!G76</f>
        <v>3754.7573747101833</v>
      </c>
      <c r="F79" s="127" t="s">
        <v>57</v>
      </c>
      <c r="G79" s="125" t="s">
        <v>57</v>
      </c>
      <c r="H79" s="79"/>
    </row>
    <row r="80" spans="1:19" ht="32.25" customHeight="1" x14ac:dyDescent="0.2">
      <c r="A80" s="74"/>
      <c r="B80" s="124" t="s">
        <v>85</v>
      </c>
      <c r="C80" s="46" t="s">
        <v>36</v>
      </c>
      <c r="D80" s="125" t="str">
        <f>'[2]Приложение (7)9 СТС'!R77</f>
        <v>-</v>
      </c>
      <c r="E80" s="126">
        <f>'[1]Приложение 9 СТС'!H77</f>
        <v>2686.1786048689146</v>
      </c>
      <c r="F80" s="127" t="s">
        <v>57</v>
      </c>
      <c r="G80" s="125" t="s">
        <v>57</v>
      </c>
      <c r="H80" s="79"/>
    </row>
    <row r="81" spans="1:8" ht="32.25" customHeight="1" x14ac:dyDescent="0.2">
      <c r="A81" s="74"/>
      <c r="B81" s="124" t="s">
        <v>86</v>
      </c>
      <c r="C81" s="46" t="s">
        <v>36</v>
      </c>
      <c r="D81" s="125" t="str">
        <f>'[2]Приложение (7)9 СТС'!R78</f>
        <v>-</v>
      </c>
      <c r="E81" s="126">
        <f>'[1]Приложение 9 СТС'!H78</f>
        <v>2686.1786048689146</v>
      </c>
      <c r="F81" s="127" t="s">
        <v>57</v>
      </c>
      <c r="G81" s="125" t="s">
        <v>57</v>
      </c>
      <c r="H81" s="79"/>
    </row>
    <row r="82" spans="1:8" ht="32.25" customHeight="1" x14ac:dyDescent="0.2">
      <c r="A82" s="74"/>
      <c r="B82" s="124" t="s">
        <v>87</v>
      </c>
      <c r="C82" s="46" t="s">
        <v>36</v>
      </c>
      <c r="D82" s="125" t="str">
        <f>'[2]Приложение (7)9 СТС'!R79</f>
        <v>-</v>
      </c>
      <c r="E82" s="126">
        <f>'[1]Приложение 9 СТС'!H79</f>
        <v>2686.1786048689146</v>
      </c>
      <c r="F82" s="127" t="s">
        <v>57</v>
      </c>
      <c r="G82" s="125" t="s">
        <v>57</v>
      </c>
      <c r="H82" s="79"/>
    </row>
    <row r="83" spans="1:8" ht="32.25" customHeight="1" x14ac:dyDescent="0.2">
      <c r="A83" s="91"/>
      <c r="B83" s="124" t="s">
        <v>88</v>
      </c>
      <c r="C83" s="46" t="s">
        <v>36</v>
      </c>
      <c r="D83" s="125" t="str">
        <f>'[2]Приложение (7)9 СТС'!R80</f>
        <v>-</v>
      </c>
      <c r="E83" s="126">
        <f>'[1]Приложение 9 СТС'!H80</f>
        <v>2686.1786048689146</v>
      </c>
      <c r="F83" s="127" t="s">
        <v>57</v>
      </c>
      <c r="G83" s="125" t="s">
        <v>57</v>
      </c>
      <c r="H83" s="79"/>
    </row>
    <row r="84" spans="1:8" ht="15" customHeight="1" x14ac:dyDescent="0.2">
      <c r="A84" s="128"/>
      <c r="B84" s="128"/>
      <c r="C84" s="128"/>
      <c r="D84" s="128"/>
      <c r="E84" s="128"/>
    </row>
    <row r="85" spans="1:8" ht="49.5" customHeight="1" x14ac:dyDescent="0.25">
      <c r="A85" s="129" t="s">
        <v>89</v>
      </c>
      <c r="B85" s="130" t="s">
        <v>90</v>
      </c>
      <c r="C85" s="130"/>
      <c r="D85" s="130"/>
      <c r="E85" s="130"/>
      <c r="F85" s="130"/>
      <c r="G85" s="131"/>
      <c r="H85" s="132"/>
    </row>
    <row r="86" spans="1:8" ht="64.5" customHeight="1" x14ac:dyDescent="0.25">
      <c r="A86" s="129" t="s">
        <v>91</v>
      </c>
      <c r="B86" s="130" t="s">
        <v>92</v>
      </c>
      <c r="C86" s="130"/>
      <c r="D86" s="130"/>
      <c r="E86" s="130"/>
      <c r="F86" s="130"/>
      <c r="G86" s="133"/>
      <c r="H86" s="134"/>
    </row>
    <row r="87" spans="1:8" ht="66.75" customHeight="1" x14ac:dyDescent="0.25">
      <c r="A87" s="129" t="s">
        <v>93</v>
      </c>
      <c r="B87" s="130" t="s">
        <v>94</v>
      </c>
      <c r="C87" s="130"/>
      <c r="D87" s="130"/>
      <c r="E87" s="130"/>
      <c r="F87" s="130"/>
      <c r="G87" s="133"/>
      <c r="H87" s="134"/>
    </row>
    <row r="88" spans="1:8" x14ac:dyDescent="0.2">
      <c r="A88" s="134"/>
      <c r="B88" s="134"/>
      <c r="C88" s="134"/>
      <c r="D88" s="134"/>
      <c r="E88" s="134"/>
      <c r="F88" s="134"/>
      <c r="G88" s="134"/>
      <c r="H88" s="134"/>
    </row>
    <row r="89" spans="1:8" x14ac:dyDescent="0.2">
      <c r="A89" s="134"/>
      <c r="B89" s="134"/>
      <c r="C89" s="134"/>
      <c r="D89" s="134"/>
      <c r="E89" s="134"/>
      <c r="F89" s="134"/>
      <c r="G89" s="134"/>
      <c r="H89" s="134"/>
    </row>
    <row r="90" spans="1:8" x14ac:dyDescent="0.2">
      <c r="A90" s="134"/>
      <c r="B90" s="134"/>
      <c r="C90" s="134"/>
      <c r="D90" s="134"/>
      <c r="E90" s="134"/>
      <c r="F90" s="134"/>
      <c r="G90" s="134"/>
      <c r="H90" s="134"/>
    </row>
    <row r="91" spans="1:8" x14ac:dyDescent="0.2">
      <c r="A91" s="134"/>
      <c r="B91" s="134"/>
      <c r="C91" s="134"/>
      <c r="D91" s="134"/>
      <c r="E91" s="134"/>
      <c r="F91" s="134"/>
      <c r="G91" s="134"/>
      <c r="H91" s="134"/>
    </row>
    <row r="92" spans="1:8" x14ac:dyDescent="0.2">
      <c r="A92" s="134"/>
      <c r="B92" s="134"/>
      <c r="C92" s="134"/>
      <c r="D92" s="134"/>
      <c r="E92" s="134"/>
      <c r="F92" s="134"/>
      <c r="G92" s="134"/>
      <c r="H92" s="134"/>
    </row>
    <row r="93" spans="1:8" x14ac:dyDescent="0.2">
      <c r="A93" s="134"/>
      <c r="B93" s="134"/>
      <c r="C93" s="134"/>
      <c r="D93" s="134"/>
      <c r="E93" s="134"/>
      <c r="F93" s="134"/>
      <c r="G93" s="134"/>
      <c r="H93" s="134"/>
    </row>
    <row r="94" spans="1:8" x14ac:dyDescent="0.2">
      <c r="A94" s="135"/>
      <c r="B94" s="135"/>
      <c r="C94" s="135"/>
      <c r="D94" s="135"/>
      <c r="E94" s="135"/>
      <c r="F94" s="135"/>
      <c r="G94" s="135"/>
      <c r="H94" s="135"/>
    </row>
    <row r="95" spans="1:8" x14ac:dyDescent="0.2">
      <c r="A95" s="135"/>
      <c r="B95" s="135"/>
      <c r="C95" s="135"/>
      <c r="D95" s="135"/>
      <c r="E95" s="135"/>
      <c r="F95" s="135"/>
      <c r="G95" s="135"/>
      <c r="H95" s="135"/>
    </row>
    <row r="96" spans="1:8" x14ac:dyDescent="0.2">
      <c r="A96" s="135"/>
      <c r="B96" s="135"/>
      <c r="C96" s="135"/>
      <c r="D96" s="135"/>
      <c r="E96" s="135"/>
      <c r="F96" s="135"/>
      <c r="G96" s="135"/>
      <c r="H96" s="135"/>
    </row>
  </sheetData>
  <mergeCells count="36">
    <mergeCell ref="A84:E84"/>
    <mergeCell ref="B85:G85"/>
    <mergeCell ref="B86:G86"/>
    <mergeCell ref="B87:G87"/>
    <mergeCell ref="A33:A48"/>
    <mergeCell ref="B33:G33"/>
    <mergeCell ref="A49:A71"/>
    <mergeCell ref="B49:G49"/>
    <mergeCell ref="B65:G65"/>
    <mergeCell ref="A72:A83"/>
    <mergeCell ref="B72:G72"/>
    <mergeCell ref="B76:G76"/>
    <mergeCell ref="D14:E14"/>
    <mergeCell ref="F14:G14"/>
    <mergeCell ref="D15:E15"/>
    <mergeCell ref="F15:G15"/>
    <mergeCell ref="F16:G16"/>
    <mergeCell ref="D17:E17"/>
    <mergeCell ref="F17:G17"/>
    <mergeCell ref="F10:G10"/>
    <mergeCell ref="B12:G12"/>
    <mergeCell ref="I12:J12"/>
    <mergeCell ref="K12:L12"/>
    <mergeCell ref="D13:E13"/>
    <mergeCell ref="F13:G13"/>
    <mergeCell ref="I13:J13"/>
    <mergeCell ref="E1:F1"/>
    <mergeCell ref="D3:E3"/>
    <mergeCell ref="A5:G5"/>
    <mergeCell ref="A6:G6"/>
    <mergeCell ref="A7:G7"/>
    <mergeCell ref="A9:A11"/>
    <mergeCell ref="B9:B11"/>
    <mergeCell ref="C9:C11"/>
    <mergeCell ref="D9:G9"/>
    <mergeCell ref="D10:E10"/>
  </mergeCells>
  <printOptions horizontalCentered="1"/>
  <pageMargins left="0" right="0" top="0.31496062992125984" bottom="0.31496062992125984" header="0.31496062992125984" footer="0.31496062992125984"/>
  <pageSetup paperSize="9" scale="48" fitToHeight="2" orientation="portrait" r:id="rId1"/>
  <rowBreaks count="1" manualBreakCount="1">
    <brk id="3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IV123"/>
  <sheetViews>
    <sheetView showGridLines="0" view="pageBreakPreview" zoomScale="60" zoomScaleNormal="70" workbookViewId="0">
      <selection activeCell="A5" sqref="A5:F5"/>
    </sheetView>
  </sheetViews>
  <sheetFormatPr defaultRowHeight="12.75" x14ac:dyDescent="0.2"/>
  <cols>
    <col min="1" max="1" width="8.7109375" style="140" customWidth="1"/>
    <col min="2" max="2" width="62.5703125" style="140" customWidth="1"/>
    <col min="3" max="3" width="18" style="140" customWidth="1"/>
    <col min="4" max="4" width="34.85546875" style="140" customWidth="1"/>
    <col min="5" max="5" width="40" style="140" customWidth="1"/>
    <col min="6" max="6" width="35.28515625" style="140" customWidth="1"/>
    <col min="7" max="7" width="9.140625" style="140"/>
    <col min="8" max="8" width="25.140625" style="140" bestFit="1" customWidth="1"/>
    <col min="9" max="256" width="9.140625" style="140"/>
    <col min="257" max="257" width="8.7109375" style="140" customWidth="1"/>
    <col min="258" max="258" width="62.5703125" style="140" customWidth="1"/>
    <col min="259" max="259" width="18" style="140" customWidth="1"/>
    <col min="260" max="260" width="34.85546875" style="140" customWidth="1"/>
    <col min="261" max="261" width="40" style="140" customWidth="1"/>
    <col min="262" max="262" width="35.28515625" style="140" customWidth="1"/>
    <col min="263" max="263" width="9.140625" style="140"/>
    <col min="264" max="264" width="25.140625" style="140" bestFit="1" customWidth="1"/>
    <col min="265" max="512" width="9.140625" style="140"/>
    <col min="513" max="513" width="8.7109375" style="140" customWidth="1"/>
    <col min="514" max="514" width="62.5703125" style="140" customWidth="1"/>
    <col min="515" max="515" width="18" style="140" customWidth="1"/>
    <col min="516" max="516" width="34.85546875" style="140" customWidth="1"/>
    <col min="517" max="517" width="40" style="140" customWidth="1"/>
    <col min="518" max="518" width="35.28515625" style="140" customWidth="1"/>
    <col min="519" max="519" width="9.140625" style="140"/>
    <col min="520" max="520" width="25.140625" style="140" bestFit="1" customWidth="1"/>
    <col min="521" max="768" width="9.140625" style="140"/>
    <col min="769" max="769" width="8.7109375" style="140" customWidth="1"/>
    <col min="770" max="770" width="62.5703125" style="140" customWidth="1"/>
    <col min="771" max="771" width="18" style="140" customWidth="1"/>
    <col min="772" max="772" width="34.85546875" style="140" customWidth="1"/>
    <col min="773" max="773" width="40" style="140" customWidth="1"/>
    <col min="774" max="774" width="35.28515625" style="140" customWidth="1"/>
    <col min="775" max="775" width="9.140625" style="140"/>
    <col min="776" max="776" width="25.140625" style="140" bestFit="1" customWidth="1"/>
    <col min="777" max="1024" width="9.140625" style="140"/>
    <col min="1025" max="1025" width="8.7109375" style="140" customWidth="1"/>
    <col min="1026" max="1026" width="62.5703125" style="140" customWidth="1"/>
    <col min="1027" max="1027" width="18" style="140" customWidth="1"/>
    <col min="1028" max="1028" width="34.85546875" style="140" customWidth="1"/>
    <col min="1029" max="1029" width="40" style="140" customWidth="1"/>
    <col min="1030" max="1030" width="35.28515625" style="140" customWidth="1"/>
    <col min="1031" max="1031" width="9.140625" style="140"/>
    <col min="1032" max="1032" width="25.140625" style="140" bestFit="1" customWidth="1"/>
    <col min="1033" max="1280" width="9.140625" style="140"/>
    <col min="1281" max="1281" width="8.7109375" style="140" customWidth="1"/>
    <col min="1282" max="1282" width="62.5703125" style="140" customWidth="1"/>
    <col min="1283" max="1283" width="18" style="140" customWidth="1"/>
    <col min="1284" max="1284" width="34.85546875" style="140" customWidth="1"/>
    <col min="1285" max="1285" width="40" style="140" customWidth="1"/>
    <col min="1286" max="1286" width="35.28515625" style="140" customWidth="1"/>
    <col min="1287" max="1287" width="9.140625" style="140"/>
    <col min="1288" max="1288" width="25.140625" style="140" bestFit="1" customWidth="1"/>
    <col min="1289" max="1536" width="9.140625" style="140"/>
    <col min="1537" max="1537" width="8.7109375" style="140" customWidth="1"/>
    <col min="1538" max="1538" width="62.5703125" style="140" customWidth="1"/>
    <col min="1539" max="1539" width="18" style="140" customWidth="1"/>
    <col min="1540" max="1540" width="34.85546875" style="140" customWidth="1"/>
    <col min="1541" max="1541" width="40" style="140" customWidth="1"/>
    <col min="1542" max="1542" width="35.28515625" style="140" customWidth="1"/>
    <col min="1543" max="1543" width="9.140625" style="140"/>
    <col min="1544" max="1544" width="25.140625" style="140" bestFit="1" customWidth="1"/>
    <col min="1545" max="1792" width="9.140625" style="140"/>
    <col min="1793" max="1793" width="8.7109375" style="140" customWidth="1"/>
    <col min="1794" max="1794" width="62.5703125" style="140" customWidth="1"/>
    <col min="1795" max="1795" width="18" style="140" customWidth="1"/>
    <col min="1796" max="1796" width="34.85546875" style="140" customWidth="1"/>
    <col min="1797" max="1797" width="40" style="140" customWidth="1"/>
    <col min="1798" max="1798" width="35.28515625" style="140" customWidth="1"/>
    <col min="1799" max="1799" width="9.140625" style="140"/>
    <col min="1800" max="1800" width="25.140625" style="140" bestFit="1" customWidth="1"/>
    <col min="1801" max="2048" width="9.140625" style="140"/>
    <col min="2049" max="2049" width="8.7109375" style="140" customWidth="1"/>
    <col min="2050" max="2050" width="62.5703125" style="140" customWidth="1"/>
    <col min="2051" max="2051" width="18" style="140" customWidth="1"/>
    <col min="2052" max="2052" width="34.85546875" style="140" customWidth="1"/>
    <col min="2053" max="2053" width="40" style="140" customWidth="1"/>
    <col min="2054" max="2054" width="35.28515625" style="140" customWidth="1"/>
    <col min="2055" max="2055" width="9.140625" style="140"/>
    <col min="2056" max="2056" width="25.140625" style="140" bestFit="1" customWidth="1"/>
    <col min="2057" max="2304" width="9.140625" style="140"/>
    <col min="2305" max="2305" width="8.7109375" style="140" customWidth="1"/>
    <col min="2306" max="2306" width="62.5703125" style="140" customWidth="1"/>
    <col min="2307" max="2307" width="18" style="140" customWidth="1"/>
    <col min="2308" max="2308" width="34.85546875" style="140" customWidth="1"/>
    <col min="2309" max="2309" width="40" style="140" customWidth="1"/>
    <col min="2310" max="2310" width="35.28515625" style="140" customWidth="1"/>
    <col min="2311" max="2311" width="9.140625" style="140"/>
    <col min="2312" max="2312" width="25.140625" style="140" bestFit="1" customWidth="1"/>
    <col min="2313" max="2560" width="9.140625" style="140"/>
    <col min="2561" max="2561" width="8.7109375" style="140" customWidth="1"/>
    <col min="2562" max="2562" width="62.5703125" style="140" customWidth="1"/>
    <col min="2563" max="2563" width="18" style="140" customWidth="1"/>
    <col min="2564" max="2564" width="34.85546875" style="140" customWidth="1"/>
    <col min="2565" max="2565" width="40" style="140" customWidth="1"/>
    <col min="2566" max="2566" width="35.28515625" style="140" customWidth="1"/>
    <col min="2567" max="2567" width="9.140625" style="140"/>
    <col min="2568" max="2568" width="25.140625" style="140" bestFit="1" customWidth="1"/>
    <col min="2569" max="2816" width="9.140625" style="140"/>
    <col min="2817" max="2817" width="8.7109375" style="140" customWidth="1"/>
    <col min="2818" max="2818" width="62.5703125" style="140" customWidth="1"/>
    <col min="2819" max="2819" width="18" style="140" customWidth="1"/>
    <col min="2820" max="2820" width="34.85546875" style="140" customWidth="1"/>
    <col min="2821" max="2821" width="40" style="140" customWidth="1"/>
    <col min="2822" max="2822" width="35.28515625" style="140" customWidth="1"/>
    <col min="2823" max="2823" width="9.140625" style="140"/>
    <col min="2824" max="2824" width="25.140625" style="140" bestFit="1" customWidth="1"/>
    <col min="2825" max="3072" width="9.140625" style="140"/>
    <col min="3073" max="3073" width="8.7109375" style="140" customWidth="1"/>
    <col min="3074" max="3074" width="62.5703125" style="140" customWidth="1"/>
    <col min="3075" max="3075" width="18" style="140" customWidth="1"/>
    <col min="3076" max="3076" width="34.85546875" style="140" customWidth="1"/>
    <col min="3077" max="3077" width="40" style="140" customWidth="1"/>
    <col min="3078" max="3078" width="35.28515625" style="140" customWidth="1"/>
    <col min="3079" max="3079" width="9.140625" style="140"/>
    <col min="3080" max="3080" width="25.140625" style="140" bestFit="1" customWidth="1"/>
    <col min="3081" max="3328" width="9.140625" style="140"/>
    <col min="3329" max="3329" width="8.7109375" style="140" customWidth="1"/>
    <col min="3330" max="3330" width="62.5703125" style="140" customWidth="1"/>
    <col min="3331" max="3331" width="18" style="140" customWidth="1"/>
    <col min="3332" max="3332" width="34.85546875" style="140" customWidth="1"/>
    <col min="3333" max="3333" width="40" style="140" customWidth="1"/>
    <col min="3334" max="3334" width="35.28515625" style="140" customWidth="1"/>
    <col min="3335" max="3335" width="9.140625" style="140"/>
    <col min="3336" max="3336" width="25.140625" style="140" bestFit="1" customWidth="1"/>
    <col min="3337" max="3584" width="9.140625" style="140"/>
    <col min="3585" max="3585" width="8.7109375" style="140" customWidth="1"/>
    <col min="3586" max="3586" width="62.5703125" style="140" customWidth="1"/>
    <col min="3587" max="3587" width="18" style="140" customWidth="1"/>
    <col min="3588" max="3588" width="34.85546875" style="140" customWidth="1"/>
    <col min="3589" max="3589" width="40" style="140" customWidth="1"/>
    <col min="3590" max="3590" width="35.28515625" style="140" customWidth="1"/>
    <col min="3591" max="3591" width="9.140625" style="140"/>
    <col min="3592" max="3592" width="25.140625" style="140" bestFit="1" customWidth="1"/>
    <col min="3593" max="3840" width="9.140625" style="140"/>
    <col min="3841" max="3841" width="8.7109375" style="140" customWidth="1"/>
    <col min="3842" max="3842" width="62.5703125" style="140" customWidth="1"/>
    <col min="3843" max="3843" width="18" style="140" customWidth="1"/>
    <col min="3844" max="3844" width="34.85546875" style="140" customWidth="1"/>
    <col min="3845" max="3845" width="40" style="140" customWidth="1"/>
    <col min="3846" max="3846" width="35.28515625" style="140" customWidth="1"/>
    <col min="3847" max="3847" width="9.140625" style="140"/>
    <col min="3848" max="3848" width="25.140625" style="140" bestFit="1" customWidth="1"/>
    <col min="3849" max="4096" width="9.140625" style="140"/>
    <col min="4097" max="4097" width="8.7109375" style="140" customWidth="1"/>
    <col min="4098" max="4098" width="62.5703125" style="140" customWidth="1"/>
    <col min="4099" max="4099" width="18" style="140" customWidth="1"/>
    <col min="4100" max="4100" width="34.85546875" style="140" customWidth="1"/>
    <col min="4101" max="4101" width="40" style="140" customWidth="1"/>
    <col min="4102" max="4102" width="35.28515625" style="140" customWidth="1"/>
    <col min="4103" max="4103" width="9.140625" style="140"/>
    <col min="4104" max="4104" width="25.140625" style="140" bestFit="1" customWidth="1"/>
    <col min="4105" max="4352" width="9.140625" style="140"/>
    <col min="4353" max="4353" width="8.7109375" style="140" customWidth="1"/>
    <col min="4354" max="4354" width="62.5703125" style="140" customWidth="1"/>
    <col min="4355" max="4355" width="18" style="140" customWidth="1"/>
    <col min="4356" max="4356" width="34.85546875" style="140" customWidth="1"/>
    <col min="4357" max="4357" width="40" style="140" customWidth="1"/>
    <col min="4358" max="4358" width="35.28515625" style="140" customWidth="1"/>
    <col min="4359" max="4359" width="9.140625" style="140"/>
    <col min="4360" max="4360" width="25.140625" style="140" bestFit="1" customWidth="1"/>
    <col min="4361" max="4608" width="9.140625" style="140"/>
    <col min="4609" max="4609" width="8.7109375" style="140" customWidth="1"/>
    <col min="4610" max="4610" width="62.5703125" style="140" customWidth="1"/>
    <col min="4611" max="4611" width="18" style="140" customWidth="1"/>
    <col min="4612" max="4612" width="34.85546875" style="140" customWidth="1"/>
    <col min="4613" max="4613" width="40" style="140" customWidth="1"/>
    <col min="4614" max="4614" width="35.28515625" style="140" customWidth="1"/>
    <col min="4615" max="4615" width="9.140625" style="140"/>
    <col min="4616" max="4616" width="25.140625" style="140" bestFit="1" customWidth="1"/>
    <col min="4617" max="4864" width="9.140625" style="140"/>
    <col min="4865" max="4865" width="8.7109375" style="140" customWidth="1"/>
    <col min="4866" max="4866" width="62.5703125" style="140" customWidth="1"/>
    <col min="4867" max="4867" width="18" style="140" customWidth="1"/>
    <col min="4868" max="4868" width="34.85546875" style="140" customWidth="1"/>
    <col min="4869" max="4869" width="40" style="140" customWidth="1"/>
    <col min="4870" max="4870" width="35.28515625" style="140" customWidth="1"/>
    <col min="4871" max="4871" width="9.140625" style="140"/>
    <col min="4872" max="4872" width="25.140625" style="140" bestFit="1" customWidth="1"/>
    <col min="4873" max="5120" width="9.140625" style="140"/>
    <col min="5121" max="5121" width="8.7109375" style="140" customWidth="1"/>
    <col min="5122" max="5122" width="62.5703125" style="140" customWidth="1"/>
    <col min="5123" max="5123" width="18" style="140" customWidth="1"/>
    <col min="5124" max="5124" width="34.85546875" style="140" customWidth="1"/>
    <col min="5125" max="5125" width="40" style="140" customWidth="1"/>
    <col min="5126" max="5126" width="35.28515625" style="140" customWidth="1"/>
    <col min="5127" max="5127" width="9.140625" style="140"/>
    <col min="5128" max="5128" width="25.140625" style="140" bestFit="1" customWidth="1"/>
    <col min="5129" max="5376" width="9.140625" style="140"/>
    <col min="5377" max="5377" width="8.7109375" style="140" customWidth="1"/>
    <col min="5378" max="5378" width="62.5703125" style="140" customWidth="1"/>
    <col min="5379" max="5379" width="18" style="140" customWidth="1"/>
    <col min="5380" max="5380" width="34.85546875" style="140" customWidth="1"/>
    <col min="5381" max="5381" width="40" style="140" customWidth="1"/>
    <col min="5382" max="5382" width="35.28515625" style="140" customWidth="1"/>
    <col min="5383" max="5383" width="9.140625" style="140"/>
    <col min="5384" max="5384" width="25.140625" style="140" bestFit="1" customWidth="1"/>
    <col min="5385" max="5632" width="9.140625" style="140"/>
    <col min="5633" max="5633" width="8.7109375" style="140" customWidth="1"/>
    <col min="5634" max="5634" width="62.5703125" style="140" customWidth="1"/>
    <col min="5635" max="5635" width="18" style="140" customWidth="1"/>
    <col min="5636" max="5636" width="34.85546875" style="140" customWidth="1"/>
    <col min="5637" max="5637" width="40" style="140" customWidth="1"/>
    <col min="5638" max="5638" width="35.28515625" style="140" customWidth="1"/>
    <col min="5639" max="5639" width="9.140625" style="140"/>
    <col min="5640" max="5640" width="25.140625" style="140" bestFit="1" customWidth="1"/>
    <col min="5641" max="5888" width="9.140625" style="140"/>
    <col min="5889" max="5889" width="8.7109375" style="140" customWidth="1"/>
    <col min="5890" max="5890" width="62.5703125" style="140" customWidth="1"/>
    <col min="5891" max="5891" width="18" style="140" customWidth="1"/>
    <col min="5892" max="5892" width="34.85546875" style="140" customWidth="1"/>
    <col min="5893" max="5893" width="40" style="140" customWidth="1"/>
    <col min="5894" max="5894" width="35.28515625" style="140" customWidth="1"/>
    <col min="5895" max="5895" width="9.140625" style="140"/>
    <col min="5896" max="5896" width="25.140625" style="140" bestFit="1" customWidth="1"/>
    <col min="5897" max="6144" width="9.140625" style="140"/>
    <col min="6145" max="6145" width="8.7109375" style="140" customWidth="1"/>
    <col min="6146" max="6146" width="62.5703125" style="140" customWidth="1"/>
    <col min="6147" max="6147" width="18" style="140" customWidth="1"/>
    <col min="6148" max="6148" width="34.85546875" style="140" customWidth="1"/>
    <col min="6149" max="6149" width="40" style="140" customWidth="1"/>
    <col min="6150" max="6150" width="35.28515625" style="140" customWidth="1"/>
    <col min="6151" max="6151" width="9.140625" style="140"/>
    <col min="6152" max="6152" width="25.140625" style="140" bestFit="1" customWidth="1"/>
    <col min="6153" max="6400" width="9.140625" style="140"/>
    <col min="6401" max="6401" width="8.7109375" style="140" customWidth="1"/>
    <col min="6402" max="6402" width="62.5703125" style="140" customWidth="1"/>
    <col min="6403" max="6403" width="18" style="140" customWidth="1"/>
    <col min="6404" max="6404" width="34.85546875" style="140" customWidth="1"/>
    <col min="6405" max="6405" width="40" style="140" customWidth="1"/>
    <col min="6406" max="6406" width="35.28515625" style="140" customWidth="1"/>
    <col min="6407" max="6407" width="9.140625" style="140"/>
    <col min="6408" max="6408" width="25.140625" style="140" bestFit="1" customWidth="1"/>
    <col min="6409" max="6656" width="9.140625" style="140"/>
    <col min="6657" max="6657" width="8.7109375" style="140" customWidth="1"/>
    <col min="6658" max="6658" width="62.5703125" style="140" customWidth="1"/>
    <col min="6659" max="6659" width="18" style="140" customWidth="1"/>
    <col min="6660" max="6660" width="34.85546875" style="140" customWidth="1"/>
    <col min="6661" max="6661" width="40" style="140" customWidth="1"/>
    <col min="6662" max="6662" width="35.28515625" style="140" customWidth="1"/>
    <col min="6663" max="6663" width="9.140625" style="140"/>
    <col min="6664" max="6664" width="25.140625" style="140" bestFit="1" customWidth="1"/>
    <col min="6665" max="6912" width="9.140625" style="140"/>
    <col min="6913" max="6913" width="8.7109375" style="140" customWidth="1"/>
    <col min="6914" max="6914" width="62.5703125" style="140" customWidth="1"/>
    <col min="6915" max="6915" width="18" style="140" customWidth="1"/>
    <col min="6916" max="6916" width="34.85546875" style="140" customWidth="1"/>
    <col min="6917" max="6917" width="40" style="140" customWidth="1"/>
    <col min="6918" max="6918" width="35.28515625" style="140" customWidth="1"/>
    <col min="6919" max="6919" width="9.140625" style="140"/>
    <col min="6920" max="6920" width="25.140625" style="140" bestFit="1" customWidth="1"/>
    <col min="6921" max="7168" width="9.140625" style="140"/>
    <col min="7169" max="7169" width="8.7109375" style="140" customWidth="1"/>
    <col min="7170" max="7170" width="62.5703125" style="140" customWidth="1"/>
    <col min="7171" max="7171" width="18" style="140" customWidth="1"/>
    <col min="7172" max="7172" width="34.85546875" style="140" customWidth="1"/>
    <col min="7173" max="7173" width="40" style="140" customWidth="1"/>
    <col min="7174" max="7174" width="35.28515625" style="140" customWidth="1"/>
    <col min="7175" max="7175" width="9.140625" style="140"/>
    <col min="7176" max="7176" width="25.140625" style="140" bestFit="1" customWidth="1"/>
    <col min="7177" max="7424" width="9.140625" style="140"/>
    <col min="7425" max="7425" width="8.7109375" style="140" customWidth="1"/>
    <col min="7426" max="7426" width="62.5703125" style="140" customWidth="1"/>
    <col min="7427" max="7427" width="18" style="140" customWidth="1"/>
    <col min="7428" max="7428" width="34.85546875" style="140" customWidth="1"/>
    <col min="7429" max="7429" width="40" style="140" customWidth="1"/>
    <col min="7430" max="7430" width="35.28515625" style="140" customWidth="1"/>
    <col min="7431" max="7431" width="9.140625" style="140"/>
    <col min="7432" max="7432" width="25.140625" style="140" bestFit="1" customWidth="1"/>
    <col min="7433" max="7680" width="9.140625" style="140"/>
    <col min="7681" max="7681" width="8.7109375" style="140" customWidth="1"/>
    <col min="7682" max="7682" width="62.5703125" style="140" customWidth="1"/>
    <col min="7683" max="7683" width="18" style="140" customWidth="1"/>
    <col min="7684" max="7684" width="34.85546875" style="140" customWidth="1"/>
    <col min="7685" max="7685" width="40" style="140" customWidth="1"/>
    <col min="7686" max="7686" width="35.28515625" style="140" customWidth="1"/>
    <col min="7687" max="7687" width="9.140625" style="140"/>
    <col min="7688" max="7688" width="25.140625" style="140" bestFit="1" customWidth="1"/>
    <col min="7689" max="7936" width="9.140625" style="140"/>
    <col min="7937" max="7937" width="8.7109375" style="140" customWidth="1"/>
    <col min="7938" max="7938" width="62.5703125" style="140" customWidth="1"/>
    <col min="7939" max="7939" width="18" style="140" customWidth="1"/>
    <col min="7940" max="7940" width="34.85546875" style="140" customWidth="1"/>
    <col min="7941" max="7941" width="40" style="140" customWidth="1"/>
    <col min="7942" max="7942" width="35.28515625" style="140" customWidth="1"/>
    <col min="7943" max="7943" width="9.140625" style="140"/>
    <col min="7944" max="7944" width="25.140625" style="140" bestFit="1" customWidth="1"/>
    <col min="7945" max="8192" width="9.140625" style="140"/>
    <col min="8193" max="8193" width="8.7109375" style="140" customWidth="1"/>
    <col min="8194" max="8194" width="62.5703125" style="140" customWidth="1"/>
    <col min="8195" max="8195" width="18" style="140" customWidth="1"/>
    <col min="8196" max="8196" width="34.85546875" style="140" customWidth="1"/>
    <col min="8197" max="8197" width="40" style="140" customWidth="1"/>
    <col min="8198" max="8198" width="35.28515625" style="140" customWidth="1"/>
    <col min="8199" max="8199" width="9.140625" style="140"/>
    <col min="8200" max="8200" width="25.140625" style="140" bestFit="1" customWidth="1"/>
    <col min="8201" max="8448" width="9.140625" style="140"/>
    <col min="8449" max="8449" width="8.7109375" style="140" customWidth="1"/>
    <col min="8450" max="8450" width="62.5703125" style="140" customWidth="1"/>
    <col min="8451" max="8451" width="18" style="140" customWidth="1"/>
    <col min="8452" max="8452" width="34.85546875" style="140" customWidth="1"/>
    <col min="8453" max="8453" width="40" style="140" customWidth="1"/>
    <col min="8454" max="8454" width="35.28515625" style="140" customWidth="1"/>
    <col min="8455" max="8455" width="9.140625" style="140"/>
    <col min="8456" max="8456" width="25.140625" style="140" bestFit="1" customWidth="1"/>
    <col min="8457" max="8704" width="9.140625" style="140"/>
    <col min="8705" max="8705" width="8.7109375" style="140" customWidth="1"/>
    <col min="8706" max="8706" width="62.5703125" style="140" customWidth="1"/>
    <col min="8707" max="8707" width="18" style="140" customWidth="1"/>
    <col min="8708" max="8708" width="34.85546875" style="140" customWidth="1"/>
    <col min="8709" max="8709" width="40" style="140" customWidth="1"/>
    <col min="8710" max="8710" width="35.28515625" style="140" customWidth="1"/>
    <col min="8711" max="8711" width="9.140625" style="140"/>
    <col min="8712" max="8712" width="25.140625" style="140" bestFit="1" customWidth="1"/>
    <col min="8713" max="8960" width="9.140625" style="140"/>
    <col min="8961" max="8961" width="8.7109375" style="140" customWidth="1"/>
    <col min="8962" max="8962" width="62.5703125" style="140" customWidth="1"/>
    <col min="8963" max="8963" width="18" style="140" customWidth="1"/>
    <col min="8964" max="8964" width="34.85546875" style="140" customWidth="1"/>
    <col min="8965" max="8965" width="40" style="140" customWidth="1"/>
    <col min="8966" max="8966" width="35.28515625" style="140" customWidth="1"/>
    <col min="8967" max="8967" width="9.140625" style="140"/>
    <col min="8968" max="8968" width="25.140625" style="140" bestFit="1" customWidth="1"/>
    <col min="8969" max="9216" width="9.140625" style="140"/>
    <col min="9217" max="9217" width="8.7109375" style="140" customWidth="1"/>
    <col min="9218" max="9218" width="62.5703125" style="140" customWidth="1"/>
    <col min="9219" max="9219" width="18" style="140" customWidth="1"/>
    <col min="9220" max="9220" width="34.85546875" style="140" customWidth="1"/>
    <col min="9221" max="9221" width="40" style="140" customWidth="1"/>
    <col min="9222" max="9222" width="35.28515625" style="140" customWidth="1"/>
    <col min="9223" max="9223" width="9.140625" style="140"/>
    <col min="9224" max="9224" width="25.140625" style="140" bestFit="1" customWidth="1"/>
    <col min="9225" max="9472" width="9.140625" style="140"/>
    <col min="9473" max="9473" width="8.7109375" style="140" customWidth="1"/>
    <col min="9474" max="9474" width="62.5703125" style="140" customWidth="1"/>
    <col min="9475" max="9475" width="18" style="140" customWidth="1"/>
    <col min="9476" max="9476" width="34.85546875" style="140" customWidth="1"/>
    <col min="9477" max="9477" width="40" style="140" customWidth="1"/>
    <col min="9478" max="9478" width="35.28515625" style="140" customWidth="1"/>
    <col min="9479" max="9479" width="9.140625" style="140"/>
    <col min="9480" max="9480" width="25.140625" style="140" bestFit="1" customWidth="1"/>
    <col min="9481" max="9728" width="9.140625" style="140"/>
    <col min="9729" max="9729" width="8.7109375" style="140" customWidth="1"/>
    <col min="9730" max="9730" width="62.5703125" style="140" customWidth="1"/>
    <col min="9731" max="9731" width="18" style="140" customWidth="1"/>
    <col min="9732" max="9732" width="34.85546875" style="140" customWidth="1"/>
    <col min="9733" max="9733" width="40" style="140" customWidth="1"/>
    <col min="9734" max="9734" width="35.28515625" style="140" customWidth="1"/>
    <col min="9735" max="9735" width="9.140625" style="140"/>
    <col min="9736" max="9736" width="25.140625" style="140" bestFit="1" customWidth="1"/>
    <col min="9737" max="9984" width="9.140625" style="140"/>
    <col min="9985" max="9985" width="8.7109375" style="140" customWidth="1"/>
    <col min="9986" max="9986" width="62.5703125" style="140" customWidth="1"/>
    <col min="9987" max="9987" width="18" style="140" customWidth="1"/>
    <col min="9988" max="9988" width="34.85546875" style="140" customWidth="1"/>
    <col min="9989" max="9989" width="40" style="140" customWidth="1"/>
    <col min="9990" max="9990" width="35.28515625" style="140" customWidth="1"/>
    <col min="9991" max="9991" width="9.140625" style="140"/>
    <col min="9992" max="9992" width="25.140625" style="140" bestFit="1" customWidth="1"/>
    <col min="9993" max="10240" width="9.140625" style="140"/>
    <col min="10241" max="10241" width="8.7109375" style="140" customWidth="1"/>
    <col min="10242" max="10242" width="62.5703125" style="140" customWidth="1"/>
    <col min="10243" max="10243" width="18" style="140" customWidth="1"/>
    <col min="10244" max="10244" width="34.85546875" style="140" customWidth="1"/>
    <col min="10245" max="10245" width="40" style="140" customWidth="1"/>
    <col min="10246" max="10246" width="35.28515625" style="140" customWidth="1"/>
    <col min="10247" max="10247" width="9.140625" style="140"/>
    <col min="10248" max="10248" width="25.140625" style="140" bestFit="1" customWidth="1"/>
    <col min="10249" max="10496" width="9.140625" style="140"/>
    <col min="10497" max="10497" width="8.7109375" style="140" customWidth="1"/>
    <col min="10498" max="10498" width="62.5703125" style="140" customWidth="1"/>
    <col min="10499" max="10499" width="18" style="140" customWidth="1"/>
    <col min="10500" max="10500" width="34.85546875" style="140" customWidth="1"/>
    <col min="10501" max="10501" width="40" style="140" customWidth="1"/>
    <col min="10502" max="10502" width="35.28515625" style="140" customWidth="1"/>
    <col min="10503" max="10503" width="9.140625" style="140"/>
    <col min="10504" max="10504" width="25.140625" style="140" bestFit="1" customWidth="1"/>
    <col min="10505" max="10752" width="9.140625" style="140"/>
    <col min="10753" max="10753" width="8.7109375" style="140" customWidth="1"/>
    <col min="10754" max="10754" width="62.5703125" style="140" customWidth="1"/>
    <col min="10755" max="10755" width="18" style="140" customWidth="1"/>
    <col min="10756" max="10756" width="34.85546875" style="140" customWidth="1"/>
    <col min="10757" max="10757" width="40" style="140" customWidth="1"/>
    <col min="10758" max="10758" width="35.28515625" style="140" customWidth="1"/>
    <col min="10759" max="10759" width="9.140625" style="140"/>
    <col min="10760" max="10760" width="25.140625" style="140" bestFit="1" customWidth="1"/>
    <col min="10761" max="11008" width="9.140625" style="140"/>
    <col min="11009" max="11009" width="8.7109375" style="140" customWidth="1"/>
    <col min="11010" max="11010" width="62.5703125" style="140" customWidth="1"/>
    <col min="11011" max="11011" width="18" style="140" customWidth="1"/>
    <col min="11012" max="11012" width="34.85546875" style="140" customWidth="1"/>
    <col min="11013" max="11013" width="40" style="140" customWidth="1"/>
    <col min="11014" max="11014" width="35.28515625" style="140" customWidth="1"/>
    <col min="11015" max="11015" width="9.140625" style="140"/>
    <col min="11016" max="11016" width="25.140625" style="140" bestFit="1" customWidth="1"/>
    <col min="11017" max="11264" width="9.140625" style="140"/>
    <col min="11265" max="11265" width="8.7109375" style="140" customWidth="1"/>
    <col min="11266" max="11266" width="62.5703125" style="140" customWidth="1"/>
    <col min="11267" max="11267" width="18" style="140" customWidth="1"/>
    <col min="11268" max="11268" width="34.85546875" style="140" customWidth="1"/>
    <col min="11269" max="11269" width="40" style="140" customWidth="1"/>
    <col min="11270" max="11270" width="35.28515625" style="140" customWidth="1"/>
    <col min="11271" max="11271" width="9.140625" style="140"/>
    <col min="11272" max="11272" width="25.140625" style="140" bestFit="1" customWidth="1"/>
    <col min="11273" max="11520" width="9.140625" style="140"/>
    <col min="11521" max="11521" width="8.7109375" style="140" customWidth="1"/>
    <col min="11522" max="11522" width="62.5703125" style="140" customWidth="1"/>
    <col min="11523" max="11523" width="18" style="140" customWidth="1"/>
    <col min="11524" max="11524" width="34.85546875" style="140" customWidth="1"/>
    <col min="11525" max="11525" width="40" style="140" customWidth="1"/>
    <col min="11526" max="11526" width="35.28515625" style="140" customWidth="1"/>
    <col min="11527" max="11527" width="9.140625" style="140"/>
    <col min="11528" max="11528" width="25.140625" style="140" bestFit="1" customWidth="1"/>
    <col min="11529" max="11776" width="9.140625" style="140"/>
    <col min="11777" max="11777" width="8.7109375" style="140" customWidth="1"/>
    <col min="11778" max="11778" width="62.5703125" style="140" customWidth="1"/>
    <col min="11779" max="11779" width="18" style="140" customWidth="1"/>
    <col min="11780" max="11780" width="34.85546875" style="140" customWidth="1"/>
    <col min="11781" max="11781" width="40" style="140" customWidth="1"/>
    <col min="11782" max="11782" width="35.28515625" style="140" customWidth="1"/>
    <col min="11783" max="11783" width="9.140625" style="140"/>
    <col min="11784" max="11784" width="25.140625" style="140" bestFit="1" customWidth="1"/>
    <col min="11785" max="12032" width="9.140625" style="140"/>
    <col min="12033" max="12033" width="8.7109375" style="140" customWidth="1"/>
    <col min="12034" max="12034" width="62.5703125" style="140" customWidth="1"/>
    <col min="12035" max="12035" width="18" style="140" customWidth="1"/>
    <col min="12036" max="12036" width="34.85546875" style="140" customWidth="1"/>
    <col min="12037" max="12037" width="40" style="140" customWidth="1"/>
    <col min="12038" max="12038" width="35.28515625" style="140" customWidth="1"/>
    <col min="12039" max="12039" width="9.140625" style="140"/>
    <col min="12040" max="12040" width="25.140625" style="140" bestFit="1" customWidth="1"/>
    <col min="12041" max="12288" width="9.140625" style="140"/>
    <col min="12289" max="12289" width="8.7109375" style="140" customWidth="1"/>
    <col min="12290" max="12290" width="62.5703125" style="140" customWidth="1"/>
    <col min="12291" max="12291" width="18" style="140" customWidth="1"/>
    <col min="12292" max="12292" width="34.85546875" style="140" customWidth="1"/>
    <col min="12293" max="12293" width="40" style="140" customWidth="1"/>
    <col min="12294" max="12294" width="35.28515625" style="140" customWidth="1"/>
    <col min="12295" max="12295" width="9.140625" style="140"/>
    <col min="12296" max="12296" width="25.140625" style="140" bestFit="1" customWidth="1"/>
    <col min="12297" max="12544" width="9.140625" style="140"/>
    <col min="12545" max="12545" width="8.7109375" style="140" customWidth="1"/>
    <col min="12546" max="12546" width="62.5703125" style="140" customWidth="1"/>
    <col min="12547" max="12547" width="18" style="140" customWidth="1"/>
    <col min="12548" max="12548" width="34.85546875" style="140" customWidth="1"/>
    <col min="12549" max="12549" width="40" style="140" customWidth="1"/>
    <col min="12550" max="12550" width="35.28515625" style="140" customWidth="1"/>
    <col min="12551" max="12551" width="9.140625" style="140"/>
    <col min="12552" max="12552" width="25.140625" style="140" bestFit="1" customWidth="1"/>
    <col min="12553" max="12800" width="9.140625" style="140"/>
    <col min="12801" max="12801" width="8.7109375" style="140" customWidth="1"/>
    <col min="12802" max="12802" width="62.5703125" style="140" customWidth="1"/>
    <col min="12803" max="12803" width="18" style="140" customWidth="1"/>
    <col min="12804" max="12804" width="34.85546875" style="140" customWidth="1"/>
    <col min="12805" max="12805" width="40" style="140" customWidth="1"/>
    <col min="12806" max="12806" width="35.28515625" style="140" customWidth="1"/>
    <col min="12807" max="12807" width="9.140625" style="140"/>
    <col min="12808" max="12808" width="25.140625" style="140" bestFit="1" customWidth="1"/>
    <col min="12809" max="13056" width="9.140625" style="140"/>
    <col min="13057" max="13057" width="8.7109375" style="140" customWidth="1"/>
    <col min="13058" max="13058" width="62.5703125" style="140" customWidth="1"/>
    <col min="13059" max="13059" width="18" style="140" customWidth="1"/>
    <col min="13060" max="13060" width="34.85546875" style="140" customWidth="1"/>
    <col min="13061" max="13061" width="40" style="140" customWidth="1"/>
    <col min="13062" max="13062" width="35.28515625" style="140" customWidth="1"/>
    <col min="13063" max="13063" width="9.140625" style="140"/>
    <col min="13064" max="13064" width="25.140625" style="140" bestFit="1" customWidth="1"/>
    <col min="13065" max="13312" width="9.140625" style="140"/>
    <col min="13313" max="13313" width="8.7109375" style="140" customWidth="1"/>
    <col min="13314" max="13314" width="62.5703125" style="140" customWidth="1"/>
    <col min="13315" max="13315" width="18" style="140" customWidth="1"/>
    <col min="13316" max="13316" width="34.85546875" style="140" customWidth="1"/>
    <col min="13317" max="13317" width="40" style="140" customWidth="1"/>
    <col min="13318" max="13318" width="35.28515625" style="140" customWidth="1"/>
    <col min="13319" max="13319" width="9.140625" style="140"/>
    <col min="13320" max="13320" width="25.140625" style="140" bestFit="1" customWidth="1"/>
    <col min="13321" max="13568" width="9.140625" style="140"/>
    <col min="13569" max="13569" width="8.7109375" style="140" customWidth="1"/>
    <col min="13570" max="13570" width="62.5703125" style="140" customWidth="1"/>
    <col min="13571" max="13571" width="18" style="140" customWidth="1"/>
    <col min="13572" max="13572" width="34.85546875" style="140" customWidth="1"/>
    <col min="13573" max="13573" width="40" style="140" customWidth="1"/>
    <col min="13574" max="13574" width="35.28515625" style="140" customWidth="1"/>
    <col min="13575" max="13575" width="9.140625" style="140"/>
    <col min="13576" max="13576" width="25.140625" style="140" bestFit="1" customWidth="1"/>
    <col min="13577" max="13824" width="9.140625" style="140"/>
    <col min="13825" max="13825" width="8.7109375" style="140" customWidth="1"/>
    <col min="13826" max="13826" width="62.5703125" style="140" customWidth="1"/>
    <col min="13827" max="13827" width="18" style="140" customWidth="1"/>
    <col min="13828" max="13828" width="34.85546875" style="140" customWidth="1"/>
    <col min="13829" max="13829" width="40" style="140" customWidth="1"/>
    <col min="13830" max="13830" width="35.28515625" style="140" customWidth="1"/>
    <col min="13831" max="13831" width="9.140625" style="140"/>
    <col min="13832" max="13832" width="25.140625" style="140" bestFit="1" customWidth="1"/>
    <col min="13833" max="14080" width="9.140625" style="140"/>
    <col min="14081" max="14081" width="8.7109375" style="140" customWidth="1"/>
    <col min="14082" max="14082" width="62.5703125" style="140" customWidth="1"/>
    <col min="14083" max="14083" width="18" style="140" customWidth="1"/>
    <col min="14084" max="14084" width="34.85546875" style="140" customWidth="1"/>
    <col min="14085" max="14085" width="40" style="140" customWidth="1"/>
    <col min="14086" max="14086" width="35.28515625" style="140" customWidth="1"/>
    <col min="14087" max="14087" width="9.140625" style="140"/>
    <col min="14088" max="14088" width="25.140625" style="140" bestFit="1" customWidth="1"/>
    <col min="14089" max="14336" width="9.140625" style="140"/>
    <col min="14337" max="14337" width="8.7109375" style="140" customWidth="1"/>
    <col min="14338" max="14338" width="62.5703125" style="140" customWidth="1"/>
    <col min="14339" max="14339" width="18" style="140" customWidth="1"/>
    <col min="14340" max="14340" width="34.85546875" style="140" customWidth="1"/>
    <col min="14341" max="14341" width="40" style="140" customWidth="1"/>
    <col min="14342" max="14342" width="35.28515625" style="140" customWidth="1"/>
    <col min="14343" max="14343" width="9.140625" style="140"/>
    <col min="14344" max="14344" width="25.140625" style="140" bestFit="1" customWidth="1"/>
    <col min="14345" max="14592" width="9.140625" style="140"/>
    <col min="14593" max="14593" width="8.7109375" style="140" customWidth="1"/>
    <col min="14594" max="14594" width="62.5703125" style="140" customWidth="1"/>
    <col min="14595" max="14595" width="18" style="140" customWidth="1"/>
    <col min="14596" max="14596" width="34.85546875" style="140" customWidth="1"/>
    <col min="14597" max="14597" width="40" style="140" customWidth="1"/>
    <col min="14598" max="14598" width="35.28515625" style="140" customWidth="1"/>
    <col min="14599" max="14599" width="9.140625" style="140"/>
    <col min="14600" max="14600" width="25.140625" style="140" bestFit="1" customWidth="1"/>
    <col min="14601" max="14848" width="9.140625" style="140"/>
    <col min="14849" max="14849" width="8.7109375" style="140" customWidth="1"/>
    <col min="14850" max="14850" width="62.5703125" style="140" customWidth="1"/>
    <col min="14851" max="14851" width="18" style="140" customWidth="1"/>
    <col min="14852" max="14852" width="34.85546875" style="140" customWidth="1"/>
    <col min="14853" max="14853" width="40" style="140" customWidth="1"/>
    <col min="14854" max="14854" width="35.28515625" style="140" customWidth="1"/>
    <col min="14855" max="14855" width="9.140625" style="140"/>
    <col min="14856" max="14856" width="25.140625" style="140" bestFit="1" customWidth="1"/>
    <col min="14857" max="15104" width="9.140625" style="140"/>
    <col min="15105" max="15105" width="8.7109375" style="140" customWidth="1"/>
    <col min="15106" max="15106" width="62.5703125" style="140" customWidth="1"/>
    <col min="15107" max="15107" width="18" style="140" customWidth="1"/>
    <col min="15108" max="15108" width="34.85546875" style="140" customWidth="1"/>
    <col min="15109" max="15109" width="40" style="140" customWidth="1"/>
    <col min="15110" max="15110" width="35.28515625" style="140" customWidth="1"/>
    <col min="15111" max="15111" width="9.140625" style="140"/>
    <col min="15112" max="15112" width="25.140625" style="140" bestFit="1" customWidth="1"/>
    <col min="15113" max="15360" width="9.140625" style="140"/>
    <col min="15361" max="15361" width="8.7109375" style="140" customWidth="1"/>
    <col min="15362" max="15362" width="62.5703125" style="140" customWidth="1"/>
    <col min="15363" max="15363" width="18" style="140" customWidth="1"/>
    <col min="15364" max="15364" width="34.85546875" style="140" customWidth="1"/>
    <col min="15365" max="15365" width="40" style="140" customWidth="1"/>
    <col min="15366" max="15366" width="35.28515625" style="140" customWidth="1"/>
    <col min="15367" max="15367" width="9.140625" style="140"/>
    <col min="15368" max="15368" width="25.140625" style="140" bestFit="1" customWidth="1"/>
    <col min="15369" max="15616" width="9.140625" style="140"/>
    <col min="15617" max="15617" width="8.7109375" style="140" customWidth="1"/>
    <col min="15618" max="15618" width="62.5703125" style="140" customWidth="1"/>
    <col min="15619" max="15619" width="18" style="140" customWidth="1"/>
    <col min="15620" max="15620" width="34.85546875" style="140" customWidth="1"/>
    <col min="15621" max="15621" width="40" style="140" customWidth="1"/>
    <col min="15622" max="15622" width="35.28515625" style="140" customWidth="1"/>
    <col min="15623" max="15623" width="9.140625" style="140"/>
    <col min="15624" max="15624" width="25.140625" style="140" bestFit="1" customWidth="1"/>
    <col min="15625" max="15872" width="9.140625" style="140"/>
    <col min="15873" max="15873" width="8.7109375" style="140" customWidth="1"/>
    <col min="15874" max="15874" width="62.5703125" style="140" customWidth="1"/>
    <col min="15875" max="15875" width="18" style="140" customWidth="1"/>
    <col min="15876" max="15876" width="34.85546875" style="140" customWidth="1"/>
    <col min="15877" max="15877" width="40" style="140" customWidth="1"/>
    <col min="15878" max="15878" width="35.28515625" style="140" customWidth="1"/>
    <col min="15879" max="15879" width="9.140625" style="140"/>
    <col min="15880" max="15880" width="25.140625" style="140" bestFit="1" customWidth="1"/>
    <col min="15881" max="16128" width="9.140625" style="140"/>
    <col min="16129" max="16129" width="8.7109375" style="140" customWidth="1"/>
    <col min="16130" max="16130" width="62.5703125" style="140" customWidth="1"/>
    <col min="16131" max="16131" width="18" style="140" customWidth="1"/>
    <col min="16132" max="16132" width="34.85546875" style="140" customWidth="1"/>
    <col min="16133" max="16133" width="40" style="140" customWidth="1"/>
    <col min="16134" max="16134" width="35.28515625" style="140" customWidth="1"/>
    <col min="16135" max="16135" width="9.140625" style="140"/>
    <col min="16136" max="16136" width="25.140625" style="140" bestFit="1" customWidth="1"/>
    <col min="16137" max="16384" width="9.140625" style="140"/>
  </cols>
  <sheetData>
    <row r="1" spans="1:20" s="19" customFormat="1" ht="15.75" customHeight="1" x14ac:dyDescent="0.25">
      <c r="A1" s="136"/>
      <c r="B1" s="137"/>
      <c r="D1" s="21" t="s">
        <v>95</v>
      </c>
      <c r="E1" s="21"/>
      <c r="F1" s="21"/>
      <c r="G1" s="23"/>
    </row>
    <row r="2" spans="1:20" s="19" customFormat="1" ht="28.5" customHeight="1" x14ac:dyDescent="0.25">
      <c r="A2" s="136"/>
      <c r="B2" s="137"/>
      <c r="E2" s="23"/>
      <c r="F2" s="21" t="s">
        <v>1</v>
      </c>
      <c r="G2" s="23"/>
    </row>
    <row r="3" spans="1:20" s="19" customFormat="1" ht="15.75" customHeight="1" x14ac:dyDescent="0.25">
      <c r="A3" s="136"/>
      <c r="B3" s="137"/>
      <c r="D3" s="138"/>
      <c r="E3" s="138"/>
      <c r="F3" s="21"/>
    </row>
    <row r="4" spans="1:20" s="139" customFormat="1" ht="18" x14ac:dyDescent="0.25">
      <c r="C4" s="140"/>
    </row>
    <row r="5" spans="1:20" ht="47.25" customHeight="1" x14ac:dyDescent="0.3">
      <c r="A5" s="141" t="s">
        <v>96</v>
      </c>
      <c r="B5" s="141"/>
      <c r="C5" s="141"/>
      <c r="D5" s="141"/>
      <c r="E5" s="141"/>
      <c r="F5" s="141"/>
      <c r="L5" s="142"/>
      <c r="M5" s="142"/>
      <c r="N5" s="142"/>
      <c r="O5" s="142"/>
      <c r="P5" s="142"/>
      <c r="Q5" s="142"/>
      <c r="R5" s="142"/>
      <c r="S5" s="142"/>
      <c r="T5" s="142"/>
    </row>
    <row r="6" spans="1:20" ht="35.25" customHeight="1" x14ac:dyDescent="0.3">
      <c r="A6" s="141" t="s">
        <v>97</v>
      </c>
      <c r="B6" s="141"/>
      <c r="C6" s="141"/>
      <c r="D6" s="141"/>
      <c r="E6" s="141"/>
      <c r="F6" s="141"/>
      <c r="L6" s="143"/>
      <c r="M6" s="143"/>
      <c r="N6" s="143"/>
      <c r="O6" s="143"/>
      <c r="P6" s="143"/>
      <c r="Q6" s="143"/>
      <c r="R6" s="143"/>
      <c r="S6" s="143"/>
      <c r="T6" s="143"/>
    </row>
    <row r="7" spans="1:20" ht="20.25" x14ac:dyDescent="0.3">
      <c r="A7" s="144"/>
      <c r="B7" s="144"/>
      <c r="C7" s="144"/>
      <c r="D7" s="144"/>
      <c r="F7" s="145"/>
    </row>
    <row r="8" spans="1:20" ht="84" customHeight="1" x14ac:dyDescent="0.3">
      <c r="A8" s="146" t="s">
        <v>98</v>
      </c>
      <c r="B8" s="147" t="s">
        <v>99</v>
      </c>
      <c r="C8" s="146" t="s">
        <v>100</v>
      </c>
      <c r="D8" s="148" t="s">
        <v>101</v>
      </c>
      <c r="E8" s="149" t="s">
        <v>102</v>
      </c>
      <c r="F8" s="150" t="s">
        <v>103</v>
      </c>
      <c r="H8" s="151"/>
      <c r="L8" s="152"/>
    </row>
    <row r="9" spans="1:20" ht="41.25" customHeight="1" x14ac:dyDescent="0.25">
      <c r="A9" s="153"/>
      <c r="B9" s="154" t="s">
        <v>104</v>
      </c>
      <c r="C9" s="153"/>
      <c r="D9" s="155">
        <f>D11+D21+D28+D93+D103+D110+D10</f>
        <v>480280408.98679698</v>
      </c>
      <c r="E9" s="156" t="s">
        <v>57</v>
      </c>
      <c r="F9" s="156" t="s">
        <v>57</v>
      </c>
      <c r="H9" s="157"/>
      <c r="I9" s="151"/>
    </row>
    <row r="10" spans="1:20" ht="41.25" customHeight="1" x14ac:dyDescent="0.25">
      <c r="A10" s="153"/>
      <c r="B10" s="158" t="s">
        <v>105</v>
      </c>
      <c r="C10" s="153"/>
      <c r="D10" s="159">
        <v>243721128.93929094</v>
      </c>
      <c r="E10" s="156">
        <v>30844.799999999996</v>
      </c>
      <c r="F10" s="156"/>
      <c r="H10" s="157"/>
      <c r="I10" s="151"/>
    </row>
    <row r="11" spans="1:20" ht="38.25" customHeight="1" x14ac:dyDescent="0.2">
      <c r="A11" s="160">
        <v>1</v>
      </c>
      <c r="B11" s="154" t="s">
        <v>106</v>
      </c>
      <c r="C11" s="154"/>
      <c r="D11" s="155">
        <f>SUM(D13:D18)</f>
        <v>4314574.9666854823</v>
      </c>
      <c r="E11" s="155">
        <f>SUM(E13:E18)</f>
        <v>61762.18</v>
      </c>
      <c r="F11" s="161">
        <f t="shared" ref="F11:F27" si="0">D11/E11</f>
        <v>69.857880124786433</v>
      </c>
    </row>
    <row r="12" spans="1:20" ht="18.75" x14ac:dyDescent="0.2">
      <c r="A12" s="160"/>
      <c r="B12" s="154" t="s">
        <v>29</v>
      </c>
      <c r="C12" s="154"/>
      <c r="D12" s="155"/>
      <c r="E12" s="155"/>
      <c r="F12" s="161"/>
    </row>
    <row r="13" spans="1:20" ht="37.5" x14ac:dyDescent="0.2">
      <c r="A13" s="153"/>
      <c r="B13" s="158" t="s">
        <v>107</v>
      </c>
      <c r="C13" s="162"/>
      <c r="D13" s="159">
        <f>'[1]Приложение 6 (кальк) '!D13</f>
        <v>3500561.5541276522</v>
      </c>
      <c r="E13" s="159">
        <f>'[1]Приложение 6 (кальк) '!E13</f>
        <v>2533.7699999999968</v>
      </c>
      <c r="F13" s="156">
        <f t="shared" si="0"/>
        <v>1381.5624757289165</v>
      </c>
    </row>
    <row r="14" spans="1:20" ht="23.25" customHeight="1" x14ac:dyDescent="0.2">
      <c r="A14" s="153"/>
      <c r="B14" s="163" t="s">
        <v>108</v>
      </c>
      <c r="C14" s="162">
        <v>0.4</v>
      </c>
      <c r="D14" s="159">
        <f>'[1]Приложение 6 (кальк) '!D14</f>
        <v>57928.914607313382</v>
      </c>
      <c r="E14" s="159">
        <f>'[1]Приложение 6 (кальк) '!E14</f>
        <v>473.9</v>
      </c>
      <c r="F14" s="156">
        <f t="shared" si="0"/>
        <v>122.23868876833379</v>
      </c>
    </row>
    <row r="15" spans="1:20" ht="24.75" customHeight="1" x14ac:dyDescent="0.2">
      <c r="A15" s="153"/>
      <c r="B15" s="163" t="s">
        <v>109</v>
      </c>
      <c r="C15" s="164" t="s">
        <v>110</v>
      </c>
      <c r="D15" s="159">
        <f>'[1]Приложение 6 (кальк) '!D15</f>
        <v>112978.14337191625</v>
      </c>
      <c r="E15" s="159">
        <f>'[1]Приложение 6 (кальк) '!E15</f>
        <v>1169.6099999999999</v>
      </c>
      <c r="F15" s="156">
        <f t="shared" si="0"/>
        <v>96.594713940472687</v>
      </c>
    </row>
    <row r="16" spans="1:20" ht="21.75" customHeight="1" x14ac:dyDescent="0.2">
      <c r="A16" s="153"/>
      <c r="B16" s="163" t="s">
        <v>111</v>
      </c>
      <c r="C16" s="162">
        <v>0.4</v>
      </c>
      <c r="D16" s="159">
        <f>'[1]Приложение 6 (кальк) '!D16</f>
        <v>0</v>
      </c>
      <c r="E16" s="159">
        <f>'[1]Приложение 6 (кальк) '!E16</f>
        <v>0</v>
      </c>
      <c r="F16" s="165">
        <f>IF((D16)=0,0,(D16/E16))</f>
        <v>0</v>
      </c>
    </row>
    <row r="17" spans="1:6" ht="23.25" customHeight="1" x14ac:dyDescent="0.2">
      <c r="A17" s="153"/>
      <c r="B17" s="163" t="s">
        <v>112</v>
      </c>
      <c r="C17" s="164" t="s">
        <v>110</v>
      </c>
      <c r="D17" s="159">
        <f>'[1]Приложение 6 (кальк) '!D17</f>
        <v>112978.14337191625</v>
      </c>
      <c r="E17" s="159">
        <f>'[1]Приложение 6 (кальк) '!E17</f>
        <v>3970.2</v>
      </c>
      <c r="F17" s="156">
        <f t="shared" si="0"/>
        <v>28.456537043956537</v>
      </c>
    </row>
    <row r="18" spans="1:6" ht="25.5" customHeight="1" x14ac:dyDescent="0.2">
      <c r="A18" s="166"/>
      <c r="B18" s="158" t="s">
        <v>113</v>
      </c>
      <c r="C18" s="164" t="s">
        <v>110</v>
      </c>
      <c r="D18" s="159">
        <f>'[1]Приложение 6 (кальк) '!D18</f>
        <v>530128.21120668389</v>
      </c>
      <c r="E18" s="159">
        <f>'[1]Приложение 6 (кальк) '!E18</f>
        <v>53614.700000000004</v>
      </c>
      <c r="F18" s="156">
        <f t="shared" si="0"/>
        <v>9.8877399520408371</v>
      </c>
    </row>
    <row r="19" spans="1:6" ht="18.75" x14ac:dyDescent="0.2">
      <c r="A19" s="160"/>
      <c r="B19" s="154" t="s">
        <v>30</v>
      </c>
      <c r="C19" s="154"/>
      <c r="D19" s="155"/>
      <c r="E19" s="155"/>
      <c r="F19" s="161"/>
    </row>
    <row r="20" spans="1:6" ht="18.75" x14ac:dyDescent="0.2">
      <c r="A20" s="160"/>
      <c r="B20" s="154" t="s">
        <v>114</v>
      </c>
      <c r="C20" s="154"/>
      <c r="D20" s="155"/>
      <c r="E20" s="155"/>
      <c r="F20" s="161"/>
    </row>
    <row r="21" spans="1:6" ht="56.25" customHeight="1" x14ac:dyDescent="0.2">
      <c r="A21" s="167" t="s">
        <v>115</v>
      </c>
      <c r="B21" s="154" t="s">
        <v>116</v>
      </c>
      <c r="C21" s="154"/>
      <c r="D21" s="159">
        <v>0</v>
      </c>
      <c r="E21" s="159">
        <f>E22+E23+E24+E25+E26+E27</f>
        <v>61762.18</v>
      </c>
      <c r="F21" s="156">
        <f t="shared" si="0"/>
        <v>0</v>
      </c>
    </row>
    <row r="22" spans="1:6" ht="37.5" customHeight="1" x14ac:dyDescent="0.2">
      <c r="A22" s="166"/>
      <c r="B22" s="158" t="s">
        <v>117</v>
      </c>
      <c r="C22" s="158"/>
      <c r="D22" s="159">
        <f>'[1]Приложение 6 (кальк) '!D24</f>
        <v>0</v>
      </c>
      <c r="E22" s="159">
        <f t="shared" ref="E22:E27" si="1">E13</f>
        <v>2533.7699999999968</v>
      </c>
      <c r="F22" s="156">
        <f t="shared" si="0"/>
        <v>0</v>
      </c>
    </row>
    <row r="23" spans="1:6" ht="21.75" customHeight="1" x14ac:dyDescent="0.2">
      <c r="A23" s="166"/>
      <c r="B23" s="163" t="s">
        <v>108</v>
      </c>
      <c r="C23" s="162">
        <v>0.4</v>
      </c>
      <c r="D23" s="159">
        <f>'[1]Приложение 6 (кальк) '!D25</f>
        <v>0</v>
      </c>
      <c r="E23" s="159">
        <f t="shared" si="1"/>
        <v>473.9</v>
      </c>
      <c r="F23" s="156">
        <f t="shared" si="0"/>
        <v>0</v>
      </c>
    </row>
    <row r="24" spans="1:6" ht="23.25" customHeight="1" x14ac:dyDescent="0.2">
      <c r="A24" s="166"/>
      <c r="B24" s="163" t="s">
        <v>109</v>
      </c>
      <c r="C24" s="164" t="s">
        <v>110</v>
      </c>
      <c r="D24" s="159">
        <f>'[1]Приложение 6 (кальк) '!D26</f>
        <v>0</v>
      </c>
      <c r="E24" s="159">
        <f t="shared" si="1"/>
        <v>1169.6099999999999</v>
      </c>
      <c r="F24" s="156">
        <f t="shared" si="0"/>
        <v>0</v>
      </c>
    </row>
    <row r="25" spans="1:6" ht="25.5" customHeight="1" x14ac:dyDescent="0.2">
      <c r="A25" s="166"/>
      <c r="B25" s="163" t="s">
        <v>111</v>
      </c>
      <c r="C25" s="162">
        <v>0.4</v>
      </c>
      <c r="D25" s="159">
        <f>'[1]Приложение 6 (кальк) '!D27</f>
        <v>0</v>
      </c>
      <c r="E25" s="159">
        <f t="shared" si="1"/>
        <v>0</v>
      </c>
      <c r="F25" s="165">
        <f>IF((D25)=0,0,(D25/E25))</f>
        <v>0</v>
      </c>
    </row>
    <row r="26" spans="1:6" ht="25.5" customHeight="1" x14ac:dyDescent="0.2">
      <c r="A26" s="166"/>
      <c r="B26" s="163" t="s">
        <v>112</v>
      </c>
      <c r="C26" s="164" t="s">
        <v>110</v>
      </c>
      <c r="D26" s="159">
        <f>'[1]Приложение 6 (кальк) '!D28</f>
        <v>0</v>
      </c>
      <c r="E26" s="159">
        <f t="shared" si="1"/>
        <v>3970.2</v>
      </c>
      <c r="F26" s="156">
        <f t="shared" si="0"/>
        <v>0</v>
      </c>
    </row>
    <row r="27" spans="1:6" ht="21.75" customHeight="1" x14ac:dyDescent="0.2">
      <c r="A27" s="166"/>
      <c r="B27" s="158" t="s">
        <v>113</v>
      </c>
      <c r="C27" s="164" t="s">
        <v>110</v>
      </c>
      <c r="D27" s="159">
        <f>'[1]Приложение 6 (кальк) '!D29</f>
        <v>0</v>
      </c>
      <c r="E27" s="159">
        <f t="shared" si="1"/>
        <v>53614.700000000004</v>
      </c>
      <c r="F27" s="156">
        <f t="shared" si="0"/>
        <v>0</v>
      </c>
    </row>
    <row r="28" spans="1:6" ht="60.75" customHeight="1" x14ac:dyDescent="0.2">
      <c r="A28" s="160">
        <v>3</v>
      </c>
      <c r="B28" s="154" t="s">
        <v>118</v>
      </c>
      <c r="C28" s="154"/>
      <c r="D28" s="155">
        <f>D29+D48+D72+D79+D86</f>
        <v>226529805.70005205</v>
      </c>
      <c r="E28" s="155">
        <f>E29+E48+E72+E79+E86</f>
        <v>26207.04314501071</v>
      </c>
      <c r="F28" s="155">
        <f>D28/E28</f>
        <v>8643.8521296203053</v>
      </c>
    </row>
    <row r="29" spans="1:6" ht="25.5" customHeight="1" x14ac:dyDescent="0.2">
      <c r="A29" s="160" t="s">
        <v>119</v>
      </c>
      <c r="B29" s="154" t="s">
        <v>120</v>
      </c>
      <c r="C29" s="154" t="s">
        <v>121</v>
      </c>
      <c r="D29" s="155">
        <f>D32+D35+D38+D41+D44+D47</f>
        <v>104923520.74584013</v>
      </c>
      <c r="E29" s="155">
        <f>E32+E35+E38+E41+E44+E47</f>
        <v>7599.4333333333334</v>
      </c>
      <c r="F29" s="161">
        <f>D29/E29</f>
        <v>13806.755865021532</v>
      </c>
    </row>
    <row r="30" spans="1:6" ht="37.5" x14ac:dyDescent="0.2">
      <c r="A30" s="168"/>
      <c r="B30" s="169" t="s">
        <v>117</v>
      </c>
      <c r="C30" s="170"/>
      <c r="D30" s="171"/>
      <c r="E30" s="171"/>
      <c r="F30" s="172"/>
    </row>
    <row r="31" spans="1:6" ht="18.75" x14ac:dyDescent="0.2">
      <c r="A31" s="173"/>
      <c r="B31" s="174" t="s">
        <v>54</v>
      </c>
      <c r="C31" s="175"/>
      <c r="D31" s="176"/>
      <c r="E31" s="177"/>
      <c r="F31" s="177"/>
    </row>
    <row r="32" spans="1:6" ht="18.75" x14ac:dyDescent="0.2">
      <c r="A32" s="178"/>
      <c r="B32" s="179" t="s">
        <v>56</v>
      </c>
      <c r="C32" s="180"/>
      <c r="D32" s="181">
        <f>'[1]Приложение 6 (кальк) '!D51</f>
        <v>8930016.0364799984</v>
      </c>
      <c r="E32" s="181">
        <f>'[1]Приложение 6 (кальк) '!E51</f>
        <v>201.91833333333332</v>
      </c>
      <c r="F32" s="182">
        <f>D32/E32</f>
        <v>44225.880280707541</v>
      </c>
    </row>
    <row r="33" spans="1:6" ht="18.75" x14ac:dyDescent="0.2">
      <c r="A33" s="168"/>
      <c r="B33" s="183" t="s">
        <v>108</v>
      </c>
      <c r="C33" s="170">
        <v>0.4</v>
      </c>
      <c r="D33" s="171"/>
      <c r="E33" s="172"/>
      <c r="F33" s="172"/>
    </row>
    <row r="34" spans="1:6" ht="18.75" x14ac:dyDescent="0.2">
      <c r="A34" s="173"/>
      <c r="B34" s="174" t="s">
        <v>54</v>
      </c>
      <c r="C34" s="175">
        <v>0.4</v>
      </c>
      <c r="D34" s="176"/>
      <c r="E34" s="177"/>
      <c r="F34" s="177"/>
    </row>
    <row r="35" spans="1:6" ht="18.75" x14ac:dyDescent="0.2">
      <c r="A35" s="178"/>
      <c r="B35" s="179" t="s">
        <v>56</v>
      </c>
      <c r="C35" s="180">
        <v>0.4</v>
      </c>
      <c r="D35" s="181">
        <f>'[1]Приложение 6 (кальк) '!D54</f>
        <v>7478831.9842133317</v>
      </c>
      <c r="E35" s="181">
        <f>'[1]Приложение 6 (кальк) '!E54</f>
        <v>618.67833333333328</v>
      </c>
      <c r="F35" s="182">
        <f>D35/E35</f>
        <v>12088.401324673294</v>
      </c>
    </row>
    <row r="36" spans="1:6" ht="18.75" x14ac:dyDescent="0.2">
      <c r="A36" s="168"/>
      <c r="B36" s="183" t="s">
        <v>109</v>
      </c>
      <c r="C36" s="184" t="s">
        <v>110</v>
      </c>
      <c r="D36" s="171"/>
      <c r="E36" s="172"/>
      <c r="F36" s="172"/>
    </row>
    <row r="37" spans="1:6" ht="18.75" x14ac:dyDescent="0.2">
      <c r="A37" s="173"/>
      <c r="B37" s="174" t="s">
        <v>54</v>
      </c>
      <c r="C37" s="185" t="s">
        <v>110</v>
      </c>
      <c r="D37" s="176"/>
      <c r="E37" s="177"/>
      <c r="F37" s="177"/>
    </row>
    <row r="38" spans="1:6" ht="18.75" x14ac:dyDescent="0.2">
      <c r="A38" s="178"/>
      <c r="B38" s="179" t="s">
        <v>56</v>
      </c>
      <c r="C38" s="186" t="s">
        <v>110</v>
      </c>
      <c r="D38" s="181">
        <f>'[1]Приложение 6 (кальк) '!D57</f>
        <v>7330977.1943433564</v>
      </c>
      <c r="E38" s="181">
        <f>'[1]Приложение 6 (кальк) '!E57</f>
        <v>410.95333333333338</v>
      </c>
      <c r="F38" s="182">
        <f>D38/E38</f>
        <v>17838.952989820471</v>
      </c>
    </row>
    <row r="39" spans="1:6" ht="18.75" x14ac:dyDescent="0.2">
      <c r="A39" s="168"/>
      <c r="B39" s="183" t="s">
        <v>111</v>
      </c>
      <c r="C39" s="170">
        <v>0.4</v>
      </c>
      <c r="D39" s="171"/>
      <c r="E39" s="172"/>
      <c r="F39" s="172"/>
    </row>
    <row r="40" spans="1:6" ht="18.75" x14ac:dyDescent="0.2">
      <c r="A40" s="173"/>
      <c r="B40" s="174" t="s">
        <v>54</v>
      </c>
      <c r="C40" s="175">
        <v>0.4</v>
      </c>
      <c r="D40" s="176"/>
      <c r="E40" s="177"/>
      <c r="F40" s="177"/>
    </row>
    <row r="41" spans="1:6" ht="18.75" x14ac:dyDescent="0.2">
      <c r="A41" s="178"/>
      <c r="B41" s="179" t="s">
        <v>56</v>
      </c>
      <c r="C41" s="180">
        <v>0.4</v>
      </c>
      <c r="D41" s="181">
        <f>'[1]Приложение 6 (кальк) '!D60</f>
        <v>11084008.319999998</v>
      </c>
      <c r="E41" s="181">
        <f>'[1]Приложение 6 (кальк) '!E60</f>
        <v>103.29</v>
      </c>
      <c r="F41" s="182">
        <f>D41/E41</f>
        <v>107309.59744408944</v>
      </c>
    </row>
    <row r="42" spans="1:6" ht="18.75" x14ac:dyDescent="0.2">
      <c r="A42" s="168"/>
      <c r="B42" s="183" t="s">
        <v>112</v>
      </c>
      <c r="C42" s="184" t="s">
        <v>110</v>
      </c>
      <c r="D42" s="171"/>
      <c r="E42" s="172"/>
      <c r="F42" s="172"/>
    </row>
    <row r="43" spans="1:6" ht="18.75" x14ac:dyDescent="0.2">
      <c r="A43" s="173"/>
      <c r="B43" s="174" t="s">
        <v>54</v>
      </c>
      <c r="C43" s="185" t="s">
        <v>110</v>
      </c>
      <c r="D43" s="176"/>
      <c r="E43" s="177"/>
      <c r="F43" s="177"/>
    </row>
    <row r="44" spans="1:6" ht="18.75" x14ac:dyDescent="0.2">
      <c r="A44" s="178"/>
      <c r="B44" s="179" t="s">
        <v>56</v>
      </c>
      <c r="C44" s="186" t="s">
        <v>110</v>
      </c>
      <c r="D44" s="181">
        <f>'[1]Приложение 6 (кальк) '!D63</f>
        <v>33500152.576963406</v>
      </c>
      <c r="E44" s="181">
        <f>'[1]Приложение 6 (кальк) '!E63</f>
        <v>2701.5933333333332</v>
      </c>
      <c r="F44" s="182">
        <f>D44/E44</f>
        <v>12400.146300194481</v>
      </c>
    </row>
    <row r="45" spans="1:6" ht="18.75" x14ac:dyDescent="0.2">
      <c r="A45" s="187"/>
      <c r="B45" s="169" t="s">
        <v>113</v>
      </c>
      <c r="C45" s="184" t="s">
        <v>110</v>
      </c>
      <c r="D45" s="171"/>
      <c r="E45" s="172"/>
      <c r="F45" s="172"/>
    </row>
    <row r="46" spans="1:6" ht="18.75" x14ac:dyDescent="0.2">
      <c r="A46" s="188"/>
      <c r="B46" s="174" t="s">
        <v>54</v>
      </c>
      <c r="C46" s="185" t="s">
        <v>110</v>
      </c>
      <c r="D46" s="176"/>
      <c r="E46" s="177"/>
      <c r="F46" s="177"/>
    </row>
    <row r="47" spans="1:6" ht="18.75" x14ac:dyDescent="0.2">
      <c r="A47" s="189"/>
      <c r="B47" s="179" t="s">
        <v>56</v>
      </c>
      <c r="C47" s="186" t="s">
        <v>110</v>
      </c>
      <c r="D47" s="181">
        <f>'[1]Приложение 6 (кальк) '!D66</f>
        <v>36599534.633840032</v>
      </c>
      <c r="E47" s="181">
        <f>'[1]Приложение 6 (кальк) '!E66</f>
        <v>3563</v>
      </c>
      <c r="F47" s="182">
        <f>D47/E47</f>
        <v>10272.111881515586</v>
      </c>
    </row>
    <row r="48" spans="1:6" ht="40.5" customHeight="1" x14ac:dyDescent="0.2">
      <c r="A48" s="160" t="s">
        <v>122</v>
      </c>
      <c r="B48" s="154" t="s">
        <v>123</v>
      </c>
      <c r="C48" s="154" t="s">
        <v>121</v>
      </c>
      <c r="D48" s="155">
        <f>D51+D54+D57+D60+D63+D66+D67</f>
        <v>57703881.239734173</v>
      </c>
      <c r="E48" s="155">
        <f>E51+E54+E57+E60+E63+E66+E67</f>
        <v>9250.7791450107088</v>
      </c>
      <c r="F48" s="155">
        <f>D48/E48</f>
        <v>6237.7320153466244</v>
      </c>
    </row>
    <row r="49" spans="1:6" ht="37.5" x14ac:dyDescent="0.2">
      <c r="A49" s="168"/>
      <c r="B49" s="169" t="s">
        <v>117</v>
      </c>
      <c r="C49" s="170"/>
      <c r="D49" s="171"/>
      <c r="E49" s="172"/>
    </row>
    <row r="50" spans="1:6" ht="18.75" x14ac:dyDescent="0.2">
      <c r="A50" s="173"/>
      <c r="B50" s="174" t="s">
        <v>72</v>
      </c>
      <c r="C50" s="175"/>
      <c r="D50" s="176"/>
      <c r="E50" s="177"/>
      <c r="F50" s="177"/>
    </row>
    <row r="51" spans="1:6" ht="18.75" x14ac:dyDescent="0.2">
      <c r="A51" s="178"/>
      <c r="B51" s="179" t="s">
        <v>74</v>
      </c>
      <c r="C51" s="180"/>
      <c r="D51" s="181">
        <f>'[1]Приложение 6 (кальк) '!D85</f>
        <v>30698084.632862497</v>
      </c>
      <c r="E51" s="181">
        <f>'[1]Приложение 6 (кальк) '!E85</f>
        <v>18.899999999999999</v>
      </c>
      <c r="F51" s="172">
        <f>D51/E51</f>
        <v>1624237.282162037</v>
      </c>
    </row>
    <row r="52" spans="1:6" ht="18.75" x14ac:dyDescent="0.2">
      <c r="A52" s="168"/>
      <c r="B52" s="183" t="s">
        <v>108</v>
      </c>
      <c r="C52" s="170">
        <v>0.4</v>
      </c>
      <c r="D52" s="171"/>
      <c r="E52" s="172"/>
      <c r="F52" s="172"/>
    </row>
    <row r="53" spans="1:6" ht="18.75" x14ac:dyDescent="0.2">
      <c r="A53" s="173"/>
      <c r="B53" s="174" t="s">
        <v>72</v>
      </c>
      <c r="C53" s="175">
        <v>0.4</v>
      </c>
      <c r="D53" s="176"/>
      <c r="E53" s="177"/>
      <c r="F53" s="177"/>
    </row>
    <row r="54" spans="1:6" ht="18.75" x14ac:dyDescent="0.2">
      <c r="A54" s="178"/>
      <c r="B54" s="179" t="s">
        <v>74</v>
      </c>
      <c r="C54" s="180">
        <v>0.4</v>
      </c>
      <c r="D54" s="181">
        <f>'[1]Приложение 6 (кальк) '!D88</f>
        <v>570747.67470000009</v>
      </c>
      <c r="E54" s="181">
        <f>'[1]Приложение 6 (кальк) '!E88</f>
        <v>72.435000000000002</v>
      </c>
      <c r="F54" s="182">
        <f>D54/E54</f>
        <v>7879.4460509422252</v>
      </c>
    </row>
    <row r="55" spans="1:6" ht="18.75" x14ac:dyDescent="0.2">
      <c r="A55" s="168"/>
      <c r="B55" s="183" t="s">
        <v>109</v>
      </c>
      <c r="C55" s="184" t="s">
        <v>110</v>
      </c>
      <c r="D55" s="171"/>
      <c r="E55" s="172"/>
      <c r="F55" s="172"/>
    </row>
    <row r="56" spans="1:6" ht="18.75" x14ac:dyDescent="0.2">
      <c r="A56" s="173"/>
      <c r="B56" s="174" t="s">
        <v>72</v>
      </c>
      <c r="C56" s="185" t="s">
        <v>110</v>
      </c>
      <c r="D56" s="176"/>
      <c r="E56" s="177"/>
      <c r="F56" s="177"/>
    </row>
    <row r="57" spans="1:6" ht="18.75" x14ac:dyDescent="0.2">
      <c r="A57" s="178"/>
      <c r="B57" s="179" t="s">
        <v>74</v>
      </c>
      <c r="C57" s="186" t="s">
        <v>110</v>
      </c>
      <c r="D57" s="181">
        <f>'[1]Приложение 6 (кальк) '!D91</f>
        <v>1470263.3432749996</v>
      </c>
      <c r="E57" s="181">
        <f>'[1]Приложение 6 (кальк) '!E91</f>
        <v>31</v>
      </c>
      <c r="F57" s="182">
        <f>D57/E57</f>
        <v>47427.849783064506</v>
      </c>
    </row>
    <row r="58" spans="1:6" ht="18.75" x14ac:dyDescent="0.2">
      <c r="A58" s="168"/>
      <c r="B58" s="183" t="s">
        <v>111</v>
      </c>
      <c r="C58" s="170">
        <v>0.4</v>
      </c>
      <c r="D58" s="171"/>
      <c r="E58" s="172"/>
      <c r="F58" s="172"/>
    </row>
    <row r="59" spans="1:6" ht="18.75" x14ac:dyDescent="0.2">
      <c r="A59" s="173"/>
      <c r="B59" s="174" t="s">
        <v>72</v>
      </c>
      <c r="C59" s="175">
        <v>0.4</v>
      </c>
      <c r="D59" s="176"/>
      <c r="E59" s="177"/>
      <c r="F59" s="177"/>
    </row>
    <row r="60" spans="1:6" ht="18.75" x14ac:dyDescent="0.2">
      <c r="A60" s="178"/>
      <c r="B60" s="179" t="s">
        <v>74</v>
      </c>
      <c r="C60" s="180">
        <v>0.4</v>
      </c>
      <c r="D60" s="181">
        <f>'[1]Приложение 6 (кальк) '!D94</f>
        <v>6918277.1711850017</v>
      </c>
      <c r="E60" s="181">
        <f>'[1]Приложение 6 (кальк) '!E94</f>
        <v>339.1</v>
      </c>
      <c r="F60" s="182">
        <f>D60/E60</f>
        <v>20401.879006738429</v>
      </c>
    </row>
    <row r="61" spans="1:6" ht="18.75" x14ac:dyDescent="0.2">
      <c r="A61" s="168"/>
      <c r="B61" s="183" t="s">
        <v>112</v>
      </c>
      <c r="C61" s="184" t="s">
        <v>110</v>
      </c>
      <c r="D61" s="171"/>
      <c r="E61" s="172"/>
      <c r="F61" s="172"/>
    </row>
    <row r="62" spans="1:6" ht="18.75" x14ac:dyDescent="0.2">
      <c r="A62" s="173"/>
      <c r="B62" s="174" t="s">
        <v>72</v>
      </c>
      <c r="C62" s="185" t="s">
        <v>110</v>
      </c>
      <c r="D62" s="176"/>
      <c r="E62" s="177"/>
      <c r="F62" s="177"/>
    </row>
    <row r="63" spans="1:6" ht="18.75" x14ac:dyDescent="0.2">
      <c r="A63" s="178"/>
      <c r="B63" s="179" t="s">
        <v>74</v>
      </c>
      <c r="C63" s="186" t="s">
        <v>110</v>
      </c>
      <c r="D63" s="181">
        <f>'[1]Приложение 6 (кальк) '!D97</f>
        <v>10383101.127680002</v>
      </c>
      <c r="E63" s="181">
        <f>'[1]Приложение 6 (кальк) '!E97</f>
        <v>781.94414501070969</v>
      </c>
      <c r="F63" s="182">
        <f>D63/E63</f>
        <v>13278.571358236581</v>
      </c>
    </row>
    <row r="64" spans="1:6" ht="18.75" x14ac:dyDescent="0.2">
      <c r="A64" s="187"/>
      <c r="B64" s="169" t="s">
        <v>113</v>
      </c>
      <c r="C64" s="184" t="s">
        <v>110</v>
      </c>
      <c r="D64" s="171"/>
      <c r="E64" s="172"/>
      <c r="F64" s="172"/>
    </row>
    <row r="65" spans="1:8" ht="18.75" x14ac:dyDescent="0.2">
      <c r="A65" s="188"/>
      <c r="B65" s="174" t="s">
        <v>72</v>
      </c>
      <c r="C65" s="185" t="s">
        <v>110</v>
      </c>
      <c r="D65" s="176"/>
      <c r="E65" s="177"/>
      <c r="F65" s="177"/>
    </row>
    <row r="66" spans="1:8" ht="18.75" x14ac:dyDescent="0.2">
      <c r="A66" s="189"/>
      <c r="B66" s="179" t="s">
        <v>74</v>
      </c>
      <c r="C66" s="186" t="s">
        <v>110</v>
      </c>
      <c r="D66" s="181">
        <f>'[1]Приложение 6 (кальк) '!D100</f>
        <v>3077413.2736824998</v>
      </c>
      <c r="E66" s="181">
        <f>'[1]Приложение 6 (кальк) '!E100</f>
        <v>8000</v>
      </c>
      <c r="F66" s="182">
        <f>D66/E66</f>
        <v>384.67665921031249</v>
      </c>
    </row>
    <row r="67" spans="1:8" ht="39" customHeight="1" x14ac:dyDescent="0.2">
      <c r="A67" s="160" t="s">
        <v>124</v>
      </c>
      <c r="B67" s="154" t="s">
        <v>125</v>
      </c>
      <c r="C67" s="190" t="s">
        <v>121</v>
      </c>
      <c r="D67" s="191">
        <f>D69+D71</f>
        <v>4585994.0163491759</v>
      </c>
      <c r="E67" s="191">
        <f>E69+E71</f>
        <v>7.4</v>
      </c>
      <c r="F67" s="191">
        <f>IF((D67)=0,0,(D67/E67))</f>
        <v>619728.92112826696</v>
      </c>
    </row>
    <row r="68" spans="1:8" ht="20.25" x14ac:dyDescent="0.2">
      <c r="A68" s="192"/>
      <c r="B68" s="193" t="s">
        <v>126</v>
      </c>
      <c r="C68" s="184" t="s">
        <v>110</v>
      </c>
      <c r="D68" s="194"/>
      <c r="E68" s="195"/>
      <c r="F68" s="194">
        <f>IF((D68)=0,0,(D68/E68))</f>
        <v>0</v>
      </c>
    </row>
    <row r="69" spans="1:8" ht="20.25" x14ac:dyDescent="0.2">
      <c r="A69" s="196"/>
      <c r="B69" s="179" t="s">
        <v>74</v>
      </c>
      <c r="C69" s="186" t="s">
        <v>110</v>
      </c>
      <c r="D69" s="197"/>
      <c r="E69" s="197"/>
      <c r="F69" s="197">
        <f>IF((D69)=0,0,(D69/E69))</f>
        <v>0</v>
      </c>
      <c r="G69" s="198"/>
      <c r="H69" s="199"/>
    </row>
    <row r="70" spans="1:8" ht="20.25" x14ac:dyDescent="0.2">
      <c r="A70" s="192"/>
      <c r="B70" s="193" t="s">
        <v>112</v>
      </c>
      <c r="C70" s="184" t="s">
        <v>110</v>
      </c>
      <c r="D70" s="194"/>
      <c r="E70" s="195"/>
      <c r="F70" s="194">
        <f>IF((D70)=0,0,(D70/E70))</f>
        <v>0</v>
      </c>
      <c r="G70" s="200"/>
      <c r="H70" s="200"/>
    </row>
    <row r="71" spans="1:8" ht="21.75" customHeight="1" x14ac:dyDescent="0.2">
      <c r="A71" s="196"/>
      <c r="B71" s="179" t="s">
        <v>74</v>
      </c>
      <c r="C71" s="186" t="s">
        <v>110</v>
      </c>
      <c r="D71" s="197">
        <f>'[1]Приложение 6 (кальк) '!D117</f>
        <v>4585994.0163491759</v>
      </c>
      <c r="E71" s="197">
        <f>'[1]Приложение 6 (кальк) '!E117</f>
        <v>7.4</v>
      </c>
      <c r="F71" s="197">
        <f>IF((D71)=0,0,(D71/E71))</f>
        <v>619728.92112826696</v>
      </c>
      <c r="G71" s="198"/>
      <c r="H71" s="199"/>
    </row>
    <row r="72" spans="1:8" ht="26.25" customHeight="1" x14ac:dyDescent="0.2">
      <c r="A72" s="160" t="s">
        <v>127</v>
      </c>
      <c r="B72" s="154" t="s">
        <v>128</v>
      </c>
      <c r="C72" s="154" t="s">
        <v>121</v>
      </c>
      <c r="D72" s="155">
        <f>SUM(D73:D78)</f>
        <v>54290481.51043383</v>
      </c>
      <c r="E72" s="155">
        <f>SUM(E73:E78)</f>
        <v>8963.6</v>
      </c>
      <c r="F72" s="161">
        <f>D72/E72</f>
        <v>6056.7720012532718</v>
      </c>
    </row>
    <row r="73" spans="1:8" ht="36" customHeight="1" x14ac:dyDescent="0.2">
      <c r="A73" s="153"/>
      <c r="B73" s="158" t="s">
        <v>117</v>
      </c>
      <c r="C73" s="162"/>
      <c r="D73" s="159"/>
      <c r="E73" s="156"/>
      <c r="F73" s="156"/>
    </row>
    <row r="74" spans="1:8" ht="30" customHeight="1" x14ac:dyDescent="0.2">
      <c r="A74" s="153"/>
      <c r="B74" s="163" t="s">
        <v>108</v>
      </c>
      <c r="C74" s="162">
        <v>0.4</v>
      </c>
      <c r="D74" s="159"/>
      <c r="E74" s="156"/>
      <c r="F74" s="156"/>
    </row>
    <row r="75" spans="1:8" ht="28.5" customHeight="1" x14ac:dyDescent="0.2">
      <c r="A75" s="153"/>
      <c r="B75" s="163" t="s">
        <v>109</v>
      </c>
      <c r="C75" s="164" t="s">
        <v>110</v>
      </c>
      <c r="D75" s="159"/>
      <c r="E75" s="156"/>
      <c r="F75" s="156"/>
    </row>
    <row r="76" spans="1:8" ht="28.5" customHeight="1" x14ac:dyDescent="0.2">
      <c r="A76" s="153"/>
      <c r="B76" s="163" t="s">
        <v>111</v>
      </c>
      <c r="C76" s="162">
        <v>0.4</v>
      </c>
      <c r="D76" s="159"/>
      <c r="E76" s="156"/>
      <c r="F76" s="156"/>
    </row>
    <row r="77" spans="1:8" ht="28.5" customHeight="1" x14ac:dyDescent="0.2">
      <c r="A77" s="153"/>
      <c r="B77" s="163" t="s">
        <v>112</v>
      </c>
      <c r="C77" s="164" t="s">
        <v>110</v>
      </c>
      <c r="D77" s="159">
        <f>'[1]Приложение 6 (кальк) '!D123</f>
        <v>9690835.2020052355</v>
      </c>
      <c r="E77" s="159">
        <f>'[1]Приложение 6 (кальк) '!E123</f>
        <v>1600</v>
      </c>
      <c r="F77" s="156"/>
    </row>
    <row r="78" spans="1:8" ht="23.25" customHeight="1" x14ac:dyDescent="0.2">
      <c r="A78" s="166"/>
      <c r="B78" s="158" t="s">
        <v>113</v>
      </c>
      <c r="C78" s="164" t="s">
        <v>110</v>
      </c>
      <c r="D78" s="159">
        <f>'[1]Приложение 6 (кальк) '!D124</f>
        <v>44599646.308428593</v>
      </c>
      <c r="E78" s="159">
        <f>'[1]Приложение 6 (кальк) '!E124</f>
        <v>7363.6</v>
      </c>
      <c r="F78" s="156">
        <f>D78/E78</f>
        <v>6056.7720012532718</v>
      </c>
    </row>
    <row r="79" spans="1:8" ht="36.75" customHeight="1" x14ac:dyDescent="0.2">
      <c r="A79" s="160" t="s">
        <v>129</v>
      </c>
      <c r="B79" s="154" t="s">
        <v>130</v>
      </c>
      <c r="C79" s="154" t="s">
        <v>121</v>
      </c>
      <c r="D79" s="155">
        <f>D80+D81+D83</f>
        <v>9611922.2040439341</v>
      </c>
      <c r="E79" s="155">
        <f>E80+E81+E83</f>
        <v>393.23066666666671</v>
      </c>
      <c r="F79" s="155">
        <f>D79/E79</f>
        <v>24443.470509363291</v>
      </c>
    </row>
    <row r="80" spans="1:8" ht="33" customHeight="1" x14ac:dyDescent="0.2">
      <c r="A80" s="153"/>
      <c r="B80" s="158" t="s">
        <v>117</v>
      </c>
      <c r="C80" s="162"/>
      <c r="D80" s="159">
        <f>'[1]Приложение 6 (кальк) '!D131</f>
        <v>505083.57895847678</v>
      </c>
      <c r="E80" s="159">
        <f>'[1]Приложение 6 (кальк) '!E131</f>
        <v>20.66333333333333</v>
      </c>
      <c r="F80" s="156">
        <f>D80/E80</f>
        <v>24443.470509363295</v>
      </c>
    </row>
    <row r="81" spans="1:6" ht="33" customHeight="1" x14ac:dyDescent="0.2">
      <c r="A81" s="153"/>
      <c r="B81" s="163" t="s">
        <v>108</v>
      </c>
      <c r="C81" s="162">
        <v>0.4</v>
      </c>
      <c r="D81" s="159">
        <f>'[1]Приложение 6 (кальк) '!D132</f>
        <v>6462625.463617567</v>
      </c>
      <c r="E81" s="159">
        <f>'[1]Приложение 6 (кальк) '!E132</f>
        <v>264.39066666666668</v>
      </c>
      <c r="F81" s="156">
        <f>D81/E81</f>
        <v>24443.470509363291</v>
      </c>
    </row>
    <row r="82" spans="1:6" ht="33" customHeight="1" x14ac:dyDescent="0.2">
      <c r="A82" s="153"/>
      <c r="B82" s="163" t="s">
        <v>109</v>
      </c>
      <c r="C82" s="164" t="s">
        <v>110</v>
      </c>
      <c r="D82" s="159"/>
      <c r="E82" s="156"/>
      <c r="F82" s="156"/>
    </row>
    <row r="83" spans="1:6" ht="33" customHeight="1" x14ac:dyDescent="0.2">
      <c r="A83" s="153"/>
      <c r="B83" s="163" t="s">
        <v>111</v>
      </c>
      <c r="C83" s="162">
        <v>0.4</v>
      </c>
      <c r="D83" s="159">
        <f>'[1]Приложение 6 (кальк) '!D134</f>
        <v>2644213.1614678898</v>
      </c>
      <c r="E83" s="159">
        <f>'[1]Приложение 6 (кальк) '!E134</f>
        <v>108.17666666666668</v>
      </c>
      <c r="F83" s="156">
        <f>D83/E83</f>
        <v>24443.470509363291</v>
      </c>
    </row>
    <row r="84" spans="1:6" ht="33" customHeight="1" x14ac:dyDescent="0.2">
      <c r="A84" s="153"/>
      <c r="B84" s="163" t="s">
        <v>112</v>
      </c>
      <c r="C84" s="164" t="s">
        <v>110</v>
      </c>
      <c r="D84" s="159"/>
      <c r="E84" s="156"/>
      <c r="F84" s="156"/>
    </row>
    <row r="85" spans="1:6" ht="18.75" x14ac:dyDescent="0.2">
      <c r="A85" s="166"/>
      <c r="B85" s="158" t="s">
        <v>113</v>
      </c>
      <c r="C85" s="164" t="s">
        <v>110</v>
      </c>
      <c r="D85" s="159"/>
      <c r="E85" s="156"/>
      <c r="F85" s="156"/>
    </row>
    <row r="86" spans="1:6" ht="36" customHeight="1" x14ac:dyDescent="0.2">
      <c r="A86" s="160" t="s">
        <v>131</v>
      </c>
      <c r="B86" s="154" t="s">
        <v>132</v>
      </c>
      <c r="C86" s="154" t="s">
        <v>121</v>
      </c>
      <c r="D86" s="155">
        <f>SUM(D87:D92)</f>
        <v>0</v>
      </c>
      <c r="E86" s="155">
        <f>SUM(E87:E92)</f>
        <v>0</v>
      </c>
      <c r="F86" s="155" t="s">
        <v>133</v>
      </c>
    </row>
    <row r="87" spans="1:6" ht="36" customHeight="1" x14ac:dyDescent="0.2">
      <c r="A87" s="153"/>
      <c r="B87" s="158" t="s">
        <v>117</v>
      </c>
      <c r="C87" s="162"/>
      <c r="D87" s="159"/>
      <c r="E87" s="156"/>
      <c r="F87" s="156"/>
    </row>
    <row r="88" spans="1:6" ht="36" customHeight="1" x14ac:dyDescent="0.2">
      <c r="A88" s="153"/>
      <c r="B88" s="163" t="s">
        <v>108</v>
      </c>
      <c r="C88" s="162">
        <v>0.4</v>
      </c>
      <c r="D88" s="159"/>
      <c r="E88" s="156"/>
      <c r="F88" s="156"/>
    </row>
    <row r="89" spans="1:6" ht="36" customHeight="1" x14ac:dyDescent="0.2">
      <c r="A89" s="153"/>
      <c r="B89" s="163" t="s">
        <v>109</v>
      </c>
      <c r="C89" s="164" t="s">
        <v>110</v>
      </c>
      <c r="D89" s="159"/>
      <c r="E89" s="156"/>
      <c r="F89" s="156"/>
    </row>
    <row r="90" spans="1:6" ht="36" customHeight="1" x14ac:dyDescent="0.2">
      <c r="A90" s="153"/>
      <c r="B90" s="163" t="s">
        <v>111</v>
      </c>
      <c r="C90" s="162">
        <v>0.4</v>
      </c>
      <c r="D90" s="159"/>
      <c r="E90" s="156"/>
      <c r="F90" s="156"/>
    </row>
    <row r="91" spans="1:6" ht="36" customHeight="1" x14ac:dyDescent="0.2">
      <c r="A91" s="153"/>
      <c r="B91" s="163" t="s">
        <v>112</v>
      </c>
      <c r="C91" s="164" t="s">
        <v>110</v>
      </c>
      <c r="D91" s="159"/>
      <c r="E91" s="156"/>
      <c r="F91" s="156"/>
    </row>
    <row r="92" spans="1:6" ht="38.25" customHeight="1" x14ac:dyDescent="0.2">
      <c r="A92" s="166"/>
      <c r="B92" s="158" t="s">
        <v>113</v>
      </c>
      <c r="C92" s="164" t="s">
        <v>110</v>
      </c>
      <c r="D92" s="159"/>
      <c r="E92" s="156"/>
      <c r="F92" s="156"/>
    </row>
    <row r="93" spans="1:6" ht="36.75" customHeight="1" x14ac:dyDescent="0.2">
      <c r="A93" s="160">
        <v>4</v>
      </c>
      <c r="B93" s="154" t="s">
        <v>134</v>
      </c>
      <c r="C93" s="154"/>
      <c r="D93" s="155">
        <f>SUM(D95:D100)</f>
        <v>2513821.9547240627</v>
      </c>
      <c r="E93" s="155">
        <f>SUM(E95:E100)</f>
        <v>61762.18</v>
      </c>
      <c r="F93" s="161">
        <f>D93/E93</f>
        <v>40.701639008274363</v>
      </c>
    </row>
    <row r="94" spans="1:6" ht="36" customHeight="1" x14ac:dyDescent="0.2">
      <c r="A94" s="160"/>
      <c r="B94" s="154" t="s">
        <v>29</v>
      </c>
      <c r="C94" s="154"/>
      <c r="D94" s="155"/>
      <c r="E94" s="161"/>
      <c r="F94" s="161"/>
    </row>
    <row r="95" spans="1:6" ht="37.5" customHeight="1" x14ac:dyDescent="0.2">
      <c r="A95" s="166"/>
      <c r="B95" s="158" t="s">
        <v>117</v>
      </c>
      <c r="C95" s="158"/>
      <c r="D95" s="159">
        <f>'[1]Приложение 6 (кальк) '!D153</f>
        <v>1920400.7861315068</v>
      </c>
      <c r="E95" s="159">
        <f t="shared" ref="E95:E100" si="2">E13</f>
        <v>2533.7699999999968</v>
      </c>
      <c r="F95" s="156">
        <f t="shared" ref="F95:F100" si="3">D95/E95</f>
        <v>757.92230002388112</v>
      </c>
    </row>
    <row r="96" spans="1:6" ht="37.5" customHeight="1" x14ac:dyDescent="0.2">
      <c r="A96" s="166"/>
      <c r="B96" s="163" t="s">
        <v>108</v>
      </c>
      <c r="C96" s="162">
        <v>0.4</v>
      </c>
      <c r="D96" s="159">
        <f>'[1]Приложение 6 (кальк) '!D154</f>
        <v>31779.682040001295</v>
      </c>
      <c r="E96" s="159">
        <f t="shared" si="2"/>
        <v>473.9</v>
      </c>
      <c r="F96" s="156">
        <f t="shared" si="3"/>
        <v>67.059890356618055</v>
      </c>
    </row>
    <row r="97" spans="1:256" ht="37.5" customHeight="1" x14ac:dyDescent="0.2">
      <c r="A97" s="166"/>
      <c r="B97" s="163" t="s">
        <v>109</v>
      </c>
      <c r="C97" s="164" t="s">
        <v>110</v>
      </c>
      <c r="D97" s="159">
        <f>'[1]Приложение 6 (кальк) '!D155</f>
        <v>83923.440519347248</v>
      </c>
      <c r="E97" s="159">
        <f t="shared" si="2"/>
        <v>1169.6099999999999</v>
      </c>
      <c r="F97" s="156">
        <f t="shared" si="3"/>
        <v>71.753354126031113</v>
      </c>
    </row>
    <row r="98" spans="1:256" ht="37.5" customHeight="1" x14ac:dyDescent="0.2">
      <c r="A98" s="166"/>
      <c r="B98" s="163" t="s">
        <v>111</v>
      </c>
      <c r="C98" s="162">
        <v>0.4</v>
      </c>
      <c r="D98" s="159">
        <f>'[1]Приложение 6 (кальк) '!D156</f>
        <v>0</v>
      </c>
      <c r="E98" s="159">
        <f t="shared" si="2"/>
        <v>0</v>
      </c>
      <c r="F98" s="194">
        <f>IF((D98)=0,0,(D98/E98))</f>
        <v>0</v>
      </c>
    </row>
    <row r="99" spans="1:256" ht="37.5" customHeight="1" x14ac:dyDescent="0.2">
      <c r="A99" s="166"/>
      <c r="B99" s="163" t="s">
        <v>112</v>
      </c>
      <c r="C99" s="164" t="s">
        <v>110</v>
      </c>
      <c r="D99" s="159">
        <f>'[1]Приложение 6 (кальк) '!D157</f>
        <v>83923.440519347248</v>
      </c>
      <c r="E99" s="159">
        <f t="shared" si="2"/>
        <v>3970.2</v>
      </c>
      <c r="F99" s="156">
        <f t="shared" si="3"/>
        <v>21.138340768562603</v>
      </c>
    </row>
    <row r="100" spans="1:256" ht="24" customHeight="1" x14ac:dyDescent="0.2">
      <c r="A100" s="166"/>
      <c r="B100" s="158" t="s">
        <v>113</v>
      </c>
      <c r="C100" s="164" t="s">
        <v>110</v>
      </c>
      <c r="D100" s="159">
        <f>'[1]Приложение 6 (кальк) '!D158</f>
        <v>393794.60551386018</v>
      </c>
      <c r="E100" s="159">
        <f t="shared" si="2"/>
        <v>53614.700000000004</v>
      </c>
      <c r="F100" s="156">
        <f t="shared" si="3"/>
        <v>7.3448999157667609</v>
      </c>
    </row>
    <row r="101" spans="1:256" ht="21.75" customHeight="1" x14ac:dyDescent="0.2">
      <c r="A101" s="160"/>
      <c r="B101" s="154" t="s">
        <v>30</v>
      </c>
      <c r="C101" s="154"/>
      <c r="D101" s="155"/>
      <c r="E101" s="155"/>
      <c r="F101" s="161"/>
    </row>
    <row r="102" spans="1:256" ht="35.25" customHeight="1" x14ac:dyDescent="0.2">
      <c r="A102" s="160"/>
      <c r="B102" s="154" t="s">
        <v>114</v>
      </c>
      <c r="C102" s="154"/>
      <c r="D102" s="155"/>
      <c r="E102" s="155"/>
      <c r="F102" s="161"/>
    </row>
    <row r="103" spans="1:256" ht="73.5" customHeight="1" x14ac:dyDescent="0.2">
      <c r="A103" s="160">
        <v>5</v>
      </c>
      <c r="B103" s="154" t="s">
        <v>135</v>
      </c>
      <c r="C103" s="154"/>
      <c r="D103" s="155">
        <v>0</v>
      </c>
      <c r="E103" s="155">
        <v>0</v>
      </c>
      <c r="F103" s="161">
        <v>0</v>
      </c>
    </row>
    <row r="104" spans="1:256" ht="35.25" customHeight="1" x14ac:dyDescent="0.2">
      <c r="A104" s="160"/>
      <c r="B104" s="154" t="s">
        <v>29</v>
      </c>
      <c r="C104" s="154"/>
      <c r="D104" s="155"/>
      <c r="E104" s="155"/>
      <c r="F104" s="161"/>
    </row>
    <row r="105" spans="1:256" ht="35.25" customHeight="1" x14ac:dyDescent="0.2">
      <c r="A105" s="166"/>
      <c r="B105" s="163" t="s">
        <v>136</v>
      </c>
      <c r="C105" s="162">
        <v>0.4</v>
      </c>
      <c r="D105" s="159"/>
      <c r="E105" s="159"/>
      <c r="F105" s="156"/>
    </row>
    <row r="106" spans="1:256" ht="35.25" customHeight="1" x14ac:dyDescent="0.2">
      <c r="A106" s="166"/>
      <c r="B106" s="163" t="s">
        <v>137</v>
      </c>
      <c r="C106" s="164" t="s">
        <v>110</v>
      </c>
      <c r="D106" s="159"/>
      <c r="E106" s="159"/>
      <c r="F106" s="156"/>
    </row>
    <row r="107" spans="1:256" ht="18.75" x14ac:dyDescent="0.2">
      <c r="A107" s="166"/>
      <c r="B107" s="158" t="s">
        <v>138</v>
      </c>
      <c r="C107" s="164" t="s">
        <v>110</v>
      </c>
      <c r="D107" s="159"/>
      <c r="E107" s="159"/>
      <c r="F107" s="156"/>
    </row>
    <row r="108" spans="1:256" ht="28.5" customHeight="1" x14ac:dyDescent="0.2">
      <c r="A108" s="160"/>
      <c r="B108" s="154" t="s">
        <v>30</v>
      </c>
      <c r="C108" s="154"/>
      <c r="D108" s="155"/>
      <c r="E108" s="155"/>
      <c r="F108" s="161"/>
    </row>
    <row r="109" spans="1:256" ht="24.75" customHeight="1" x14ac:dyDescent="0.2">
      <c r="A109" s="160"/>
      <c r="B109" s="154" t="s">
        <v>114</v>
      </c>
      <c r="C109" s="154"/>
      <c r="D109" s="155"/>
      <c r="E109" s="155"/>
      <c r="F109" s="161"/>
    </row>
    <row r="110" spans="1:256" ht="149.25" customHeight="1" x14ac:dyDescent="0.2">
      <c r="A110" s="160">
        <v>6</v>
      </c>
      <c r="B110" s="154" t="s">
        <v>139</v>
      </c>
      <c r="C110" s="154"/>
      <c r="D110" s="155">
        <f>SUM(D112:D117)</f>
        <v>3201077.4260444455</v>
      </c>
      <c r="E110" s="155">
        <f>SUM(E112:E117)</f>
        <v>61762.18</v>
      </c>
      <c r="F110" s="161">
        <f t="shared" ref="F110:F117" si="4">D110/E110</f>
        <v>51.82908741311342</v>
      </c>
    </row>
    <row r="111" spans="1:256" ht="22.5" customHeight="1" x14ac:dyDescent="0.2">
      <c r="A111" s="160"/>
      <c r="B111" s="154" t="s">
        <v>29</v>
      </c>
      <c r="C111" s="154"/>
      <c r="D111" s="155"/>
      <c r="E111" s="155"/>
      <c r="F111" s="161"/>
    </row>
    <row r="112" spans="1:256" s="201" customFormat="1" ht="36" customHeight="1" x14ac:dyDescent="0.2">
      <c r="A112" s="166"/>
      <c r="B112" s="158" t="s">
        <v>117</v>
      </c>
      <c r="C112" s="158"/>
      <c r="D112" s="159">
        <f>'[1]Приложение 6 (кальк) '!D172</f>
        <v>2528154.9276684858</v>
      </c>
      <c r="E112" s="159">
        <f t="shared" ref="E112:E117" si="5">E95</f>
        <v>2533.7699999999968</v>
      </c>
      <c r="F112" s="156">
        <f t="shared" si="4"/>
        <v>997.78390606427934</v>
      </c>
      <c r="G112" s="140"/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40"/>
      <c r="BC112" s="140"/>
      <c r="BD112" s="140"/>
      <c r="BE112" s="140"/>
      <c r="BF112" s="140"/>
      <c r="BG112" s="140"/>
      <c r="BH112" s="140"/>
      <c r="BI112" s="140"/>
      <c r="BJ112" s="140"/>
      <c r="BK112" s="140"/>
      <c r="BL112" s="140"/>
      <c r="BM112" s="140"/>
      <c r="BN112" s="140"/>
      <c r="BO112" s="140"/>
      <c r="BP112" s="140"/>
      <c r="BQ112" s="140"/>
      <c r="BR112" s="140"/>
      <c r="BS112" s="140"/>
      <c r="BT112" s="140"/>
      <c r="BU112" s="140"/>
      <c r="BV112" s="140"/>
      <c r="BW112" s="140"/>
      <c r="BX112" s="140"/>
      <c r="BY112" s="140"/>
      <c r="BZ112" s="140"/>
      <c r="CA112" s="140"/>
      <c r="CB112" s="140"/>
      <c r="CC112" s="140"/>
      <c r="CD112" s="140"/>
      <c r="CE112" s="140"/>
      <c r="CF112" s="140"/>
      <c r="CG112" s="140"/>
      <c r="CH112" s="140"/>
      <c r="CI112" s="140"/>
      <c r="CJ112" s="140"/>
      <c r="CK112" s="140"/>
      <c r="CL112" s="140"/>
      <c r="CM112" s="140"/>
      <c r="CN112" s="140"/>
      <c r="CO112" s="140"/>
      <c r="CP112" s="140"/>
      <c r="CQ112" s="140"/>
      <c r="CR112" s="140"/>
      <c r="CS112" s="140"/>
      <c r="CT112" s="140"/>
      <c r="CU112" s="140"/>
      <c r="CV112" s="140"/>
      <c r="CW112" s="140"/>
      <c r="CX112" s="140"/>
      <c r="CY112" s="140"/>
      <c r="CZ112" s="140"/>
      <c r="DA112" s="140"/>
      <c r="DB112" s="140"/>
      <c r="DC112" s="140"/>
      <c r="DD112" s="140"/>
      <c r="DE112" s="140"/>
      <c r="DF112" s="140"/>
      <c r="DG112" s="140"/>
      <c r="DH112" s="140"/>
      <c r="DI112" s="140"/>
      <c r="DJ112" s="140"/>
      <c r="DK112" s="140"/>
      <c r="DL112" s="140"/>
      <c r="DM112" s="140"/>
      <c r="DN112" s="140"/>
      <c r="DO112" s="140"/>
      <c r="DP112" s="140"/>
      <c r="DQ112" s="140"/>
      <c r="DR112" s="140"/>
      <c r="DS112" s="140"/>
      <c r="DT112" s="140"/>
      <c r="DU112" s="140"/>
      <c r="DV112" s="140"/>
      <c r="DW112" s="140"/>
      <c r="DX112" s="140"/>
      <c r="DY112" s="140"/>
      <c r="DZ112" s="140"/>
      <c r="EA112" s="140"/>
      <c r="EB112" s="140"/>
      <c r="EC112" s="140"/>
      <c r="ED112" s="140"/>
      <c r="EE112" s="140"/>
      <c r="EF112" s="140"/>
      <c r="EG112" s="140"/>
      <c r="EH112" s="140"/>
      <c r="EI112" s="140"/>
      <c r="EJ112" s="140"/>
      <c r="EK112" s="140"/>
      <c r="EL112" s="140"/>
      <c r="EM112" s="140"/>
      <c r="EN112" s="140"/>
      <c r="EO112" s="140"/>
      <c r="EP112" s="140"/>
      <c r="EQ112" s="140"/>
      <c r="ER112" s="140"/>
      <c r="ES112" s="140"/>
      <c r="ET112" s="140"/>
      <c r="EU112" s="140"/>
      <c r="EV112" s="140"/>
      <c r="EW112" s="140"/>
      <c r="EX112" s="140"/>
      <c r="EY112" s="140"/>
      <c r="EZ112" s="140"/>
      <c r="FA112" s="140"/>
      <c r="FB112" s="140"/>
      <c r="FC112" s="140"/>
      <c r="FD112" s="140"/>
      <c r="FE112" s="140"/>
      <c r="FF112" s="140"/>
      <c r="FG112" s="140"/>
      <c r="FH112" s="140"/>
      <c r="FI112" s="140"/>
      <c r="FJ112" s="140"/>
      <c r="FK112" s="140"/>
      <c r="FL112" s="140"/>
      <c r="FM112" s="140"/>
      <c r="FN112" s="140"/>
      <c r="FO112" s="140"/>
      <c r="FP112" s="140"/>
      <c r="FQ112" s="140"/>
      <c r="FR112" s="140"/>
      <c r="FS112" s="140"/>
      <c r="FT112" s="140"/>
      <c r="FU112" s="140"/>
      <c r="FV112" s="140"/>
      <c r="FW112" s="140"/>
      <c r="FX112" s="140"/>
      <c r="FY112" s="140"/>
      <c r="FZ112" s="140"/>
      <c r="GA112" s="140"/>
      <c r="GB112" s="140"/>
      <c r="GC112" s="140"/>
      <c r="GD112" s="140"/>
      <c r="GE112" s="140"/>
      <c r="GF112" s="140"/>
      <c r="GG112" s="140"/>
      <c r="GH112" s="140"/>
      <c r="GI112" s="140"/>
      <c r="GJ112" s="140"/>
      <c r="GK112" s="140"/>
      <c r="GL112" s="140"/>
      <c r="GM112" s="140"/>
      <c r="GN112" s="140"/>
      <c r="GO112" s="140"/>
      <c r="GP112" s="140"/>
      <c r="GQ112" s="140"/>
      <c r="GR112" s="140"/>
      <c r="GS112" s="140"/>
      <c r="GT112" s="140"/>
      <c r="GU112" s="140"/>
      <c r="GV112" s="140"/>
      <c r="GW112" s="140"/>
      <c r="GX112" s="140"/>
      <c r="GY112" s="140"/>
      <c r="GZ112" s="140"/>
      <c r="HA112" s="140"/>
      <c r="HB112" s="140"/>
      <c r="HC112" s="140"/>
      <c r="HD112" s="140"/>
      <c r="HE112" s="140"/>
      <c r="HF112" s="140"/>
      <c r="HG112" s="140"/>
      <c r="HH112" s="140"/>
      <c r="HI112" s="140"/>
      <c r="HJ112" s="140"/>
      <c r="HK112" s="140"/>
      <c r="HL112" s="140"/>
      <c r="HM112" s="140"/>
      <c r="HN112" s="140"/>
      <c r="HO112" s="140"/>
      <c r="HP112" s="140"/>
      <c r="HQ112" s="140"/>
      <c r="HR112" s="140"/>
      <c r="HS112" s="140"/>
      <c r="HT112" s="140"/>
      <c r="HU112" s="140"/>
      <c r="HV112" s="140"/>
      <c r="HW112" s="140"/>
      <c r="HX112" s="140"/>
      <c r="HY112" s="140"/>
      <c r="HZ112" s="140"/>
      <c r="IA112" s="140"/>
      <c r="IB112" s="140"/>
      <c r="IC112" s="140"/>
      <c r="ID112" s="140"/>
      <c r="IE112" s="140"/>
      <c r="IF112" s="140"/>
      <c r="IG112" s="140"/>
      <c r="IH112" s="140"/>
      <c r="II112" s="140"/>
      <c r="IJ112" s="140"/>
      <c r="IK112" s="140"/>
      <c r="IL112" s="140"/>
      <c r="IM112" s="140"/>
      <c r="IN112" s="140"/>
      <c r="IO112" s="140"/>
      <c r="IP112" s="140"/>
      <c r="IQ112" s="140"/>
      <c r="IR112" s="140"/>
      <c r="IS112" s="140"/>
      <c r="IT112" s="140"/>
      <c r="IU112" s="140"/>
      <c r="IV112" s="140"/>
    </row>
    <row r="113" spans="1:256" s="201" customFormat="1" ht="27.75" customHeight="1" x14ac:dyDescent="0.2">
      <c r="A113" s="166"/>
      <c r="B113" s="163" t="s">
        <v>108</v>
      </c>
      <c r="C113" s="162">
        <v>0.4</v>
      </c>
      <c r="D113" s="159">
        <f>'[1]Приложение 6 (кальк) '!D173</f>
        <v>41837.07918127517</v>
      </c>
      <c r="E113" s="159">
        <f t="shared" si="5"/>
        <v>473.9</v>
      </c>
      <c r="F113" s="156">
        <f t="shared" si="4"/>
        <v>88.282505130354863</v>
      </c>
      <c r="G113" s="140"/>
      <c r="H113" s="140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  <c r="AA113" s="140"/>
      <c r="AB113" s="140"/>
      <c r="AC113" s="140"/>
      <c r="AD113" s="140"/>
      <c r="AE113" s="140"/>
      <c r="AF113" s="140"/>
      <c r="AG113" s="140"/>
      <c r="AH113" s="140"/>
      <c r="AI113" s="140"/>
      <c r="AJ113" s="140"/>
      <c r="AK113" s="140"/>
      <c r="AL113" s="140"/>
      <c r="AM113" s="140"/>
      <c r="AN113" s="140"/>
      <c r="AO113" s="140"/>
      <c r="AP113" s="140"/>
      <c r="AQ113" s="140"/>
      <c r="AR113" s="140"/>
      <c r="AS113" s="140"/>
      <c r="AT113" s="140"/>
      <c r="AU113" s="140"/>
      <c r="AV113" s="140"/>
      <c r="AW113" s="140"/>
      <c r="AX113" s="140"/>
      <c r="AY113" s="140"/>
      <c r="AZ113" s="140"/>
      <c r="BA113" s="140"/>
      <c r="BB113" s="140"/>
      <c r="BC113" s="140"/>
      <c r="BD113" s="140"/>
      <c r="BE113" s="140"/>
      <c r="BF113" s="140"/>
      <c r="BG113" s="140"/>
      <c r="BH113" s="140"/>
      <c r="BI113" s="140"/>
      <c r="BJ113" s="140"/>
      <c r="BK113" s="140"/>
      <c r="BL113" s="140"/>
      <c r="BM113" s="140"/>
      <c r="BN113" s="140"/>
      <c r="BO113" s="140"/>
      <c r="BP113" s="140"/>
      <c r="BQ113" s="140"/>
      <c r="BR113" s="140"/>
      <c r="BS113" s="140"/>
      <c r="BT113" s="140"/>
      <c r="BU113" s="140"/>
      <c r="BV113" s="140"/>
      <c r="BW113" s="140"/>
      <c r="BX113" s="140"/>
      <c r="BY113" s="140"/>
      <c r="BZ113" s="140"/>
      <c r="CA113" s="140"/>
      <c r="CB113" s="140"/>
      <c r="CC113" s="140"/>
      <c r="CD113" s="140"/>
      <c r="CE113" s="140"/>
      <c r="CF113" s="140"/>
      <c r="CG113" s="140"/>
      <c r="CH113" s="140"/>
      <c r="CI113" s="140"/>
      <c r="CJ113" s="140"/>
      <c r="CK113" s="140"/>
      <c r="CL113" s="140"/>
      <c r="CM113" s="140"/>
      <c r="CN113" s="140"/>
      <c r="CO113" s="140"/>
      <c r="CP113" s="140"/>
      <c r="CQ113" s="140"/>
      <c r="CR113" s="140"/>
      <c r="CS113" s="140"/>
      <c r="CT113" s="140"/>
      <c r="CU113" s="140"/>
      <c r="CV113" s="140"/>
      <c r="CW113" s="140"/>
      <c r="CX113" s="140"/>
      <c r="CY113" s="140"/>
      <c r="CZ113" s="140"/>
      <c r="DA113" s="140"/>
      <c r="DB113" s="140"/>
      <c r="DC113" s="140"/>
      <c r="DD113" s="140"/>
      <c r="DE113" s="140"/>
      <c r="DF113" s="140"/>
      <c r="DG113" s="140"/>
      <c r="DH113" s="140"/>
      <c r="DI113" s="140"/>
      <c r="DJ113" s="140"/>
      <c r="DK113" s="140"/>
      <c r="DL113" s="140"/>
      <c r="DM113" s="140"/>
      <c r="DN113" s="140"/>
      <c r="DO113" s="140"/>
      <c r="DP113" s="140"/>
      <c r="DQ113" s="140"/>
      <c r="DR113" s="140"/>
      <c r="DS113" s="140"/>
      <c r="DT113" s="140"/>
      <c r="DU113" s="140"/>
      <c r="DV113" s="140"/>
      <c r="DW113" s="140"/>
      <c r="DX113" s="140"/>
      <c r="DY113" s="140"/>
      <c r="DZ113" s="140"/>
      <c r="EA113" s="140"/>
      <c r="EB113" s="140"/>
      <c r="EC113" s="140"/>
      <c r="ED113" s="140"/>
      <c r="EE113" s="140"/>
      <c r="EF113" s="140"/>
      <c r="EG113" s="140"/>
      <c r="EH113" s="140"/>
      <c r="EI113" s="140"/>
      <c r="EJ113" s="140"/>
      <c r="EK113" s="140"/>
      <c r="EL113" s="140"/>
      <c r="EM113" s="140"/>
      <c r="EN113" s="140"/>
      <c r="EO113" s="140"/>
      <c r="EP113" s="140"/>
      <c r="EQ113" s="140"/>
      <c r="ER113" s="140"/>
      <c r="ES113" s="140"/>
      <c r="ET113" s="140"/>
      <c r="EU113" s="140"/>
      <c r="EV113" s="140"/>
      <c r="EW113" s="140"/>
      <c r="EX113" s="140"/>
      <c r="EY113" s="140"/>
      <c r="EZ113" s="140"/>
      <c r="FA113" s="140"/>
      <c r="FB113" s="140"/>
      <c r="FC113" s="140"/>
      <c r="FD113" s="140"/>
      <c r="FE113" s="140"/>
      <c r="FF113" s="140"/>
      <c r="FG113" s="140"/>
      <c r="FH113" s="140"/>
      <c r="FI113" s="140"/>
      <c r="FJ113" s="140"/>
      <c r="FK113" s="140"/>
      <c r="FL113" s="140"/>
      <c r="FM113" s="140"/>
      <c r="FN113" s="140"/>
      <c r="FO113" s="140"/>
      <c r="FP113" s="140"/>
      <c r="FQ113" s="140"/>
      <c r="FR113" s="140"/>
      <c r="FS113" s="140"/>
      <c r="FT113" s="140"/>
      <c r="FU113" s="140"/>
      <c r="FV113" s="140"/>
      <c r="FW113" s="140"/>
      <c r="FX113" s="140"/>
      <c r="FY113" s="140"/>
      <c r="FZ113" s="140"/>
      <c r="GA113" s="140"/>
      <c r="GB113" s="140"/>
      <c r="GC113" s="140"/>
      <c r="GD113" s="140"/>
      <c r="GE113" s="140"/>
      <c r="GF113" s="140"/>
      <c r="GG113" s="140"/>
      <c r="GH113" s="140"/>
      <c r="GI113" s="140"/>
      <c r="GJ113" s="140"/>
      <c r="GK113" s="140"/>
      <c r="GL113" s="140"/>
      <c r="GM113" s="140"/>
      <c r="GN113" s="140"/>
      <c r="GO113" s="140"/>
      <c r="GP113" s="140"/>
      <c r="GQ113" s="140"/>
      <c r="GR113" s="140"/>
      <c r="GS113" s="140"/>
      <c r="GT113" s="140"/>
      <c r="GU113" s="140"/>
      <c r="GV113" s="140"/>
      <c r="GW113" s="140"/>
      <c r="GX113" s="140"/>
      <c r="GY113" s="140"/>
      <c r="GZ113" s="140"/>
      <c r="HA113" s="140"/>
      <c r="HB113" s="140"/>
      <c r="HC113" s="140"/>
      <c r="HD113" s="140"/>
      <c r="HE113" s="140"/>
      <c r="HF113" s="140"/>
      <c r="HG113" s="140"/>
      <c r="HH113" s="140"/>
      <c r="HI113" s="140"/>
      <c r="HJ113" s="140"/>
      <c r="HK113" s="140"/>
      <c r="HL113" s="140"/>
      <c r="HM113" s="140"/>
      <c r="HN113" s="140"/>
      <c r="HO113" s="140"/>
      <c r="HP113" s="140"/>
      <c r="HQ113" s="140"/>
      <c r="HR113" s="140"/>
      <c r="HS113" s="140"/>
      <c r="HT113" s="140"/>
      <c r="HU113" s="140"/>
      <c r="HV113" s="140"/>
      <c r="HW113" s="140"/>
      <c r="HX113" s="140"/>
      <c r="HY113" s="140"/>
      <c r="HZ113" s="140"/>
      <c r="IA113" s="140"/>
      <c r="IB113" s="140"/>
      <c r="IC113" s="140"/>
      <c r="ID113" s="140"/>
      <c r="IE113" s="140"/>
      <c r="IF113" s="140"/>
      <c r="IG113" s="140"/>
      <c r="IH113" s="140"/>
      <c r="II113" s="140"/>
      <c r="IJ113" s="140"/>
      <c r="IK113" s="140"/>
      <c r="IL113" s="140"/>
      <c r="IM113" s="140"/>
      <c r="IN113" s="140"/>
      <c r="IO113" s="140"/>
      <c r="IP113" s="140"/>
      <c r="IQ113" s="140"/>
      <c r="IR113" s="140"/>
      <c r="IS113" s="140"/>
      <c r="IT113" s="140"/>
      <c r="IU113" s="140"/>
      <c r="IV113" s="140"/>
    </row>
    <row r="114" spans="1:256" s="201" customFormat="1" ht="26.25" customHeight="1" x14ac:dyDescent="0.2">
      <c r="A114" s="166"/>
      <c r="B114" s="163" t="s">
        <v>109</v>
      </c>
      <c r="C114" s="164" t="s">
        <v>110</v>
      </c>
      <c r="D114" s="159">
        <f>'[1]Приложение 6 (кальк) '!D174</f>
        <v>94300.12010955048</v>
      </c>
      <c r="E114" s="159">
        <f t="shared" si="5"/>
        <v>1169.6099999999999</v>
      </c>
      <c r="F114" s="156">
        <f t="shared" si="4"/>
        <v>80.625268345474552</v>
      </c>
      <c r="G114" s="140"/>
      <c r="H114" s="140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0"/>
      <c r="AK114" s="140"/>
      <c r="AL114" s="140"/>
      <c r="AM114" s="140"/>
      <c r="AN114" s="140"/>
      <c r="AO114" s="140"/>
      <c r="AP114" s="140"/>
      <c r="AQ114" s="140"/>
      <c r="AR114" s="140"/>
      <c r="AS114" s="140"/>
      <c r="AT114" s="140"/>
      <c r="AU114" s="140"/>
      <c r="AV114" s="140"/>
      <c r="AW114" s="140"/>
      <c r="AX114" s="140"/>
      <c r="AY114" s="140"/>
      <c r="AZ114" s="140"/>
      <c r="BA114" s="140"/>
      <c r="BB114" s="140"/>
      <c r="BC114" s="140"/>
      <c r="BD114" s="140"/>
      <c r="BE114" s="140"/>
      <c r="BF114" s="140"/>
      <c r="BG114" s="140"/>
      <c r="BH114" s="140"/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40"/>
      <c r="BU114" s="140"/>
      <c r="BV114" s="140"/>
      <c r="BW114" s="140"/>
      <c r="BX114" s="140"/>
      <c r="BY114" s="140"/>
      <c r="BZ114" s="140"/>
      <c r="CA114" s="140"/>
      <c r="CB114" s="140"/>
      <c r="CC114" s="140"/>
      <c r="CD114" s="140"/>
      <c r="CE114" s="140"/>
      <c r="CF114" s="140"/>
      <c r="CG114" s="140"/>
      <c r="CH114" s="140"/>
      <c r="CI114" s="140"/>
      <c r="CJ114" s="140"/>
      <c r="CK114" s="140"/>
      <c r="CL114" s="140"/>
      <c r="CM114" s="140"/>
      <c r="CN114" s="140"/>
      <c r="CO114" s="140"/>
      <c r="CP114" s="140"/>
      <c r="CQ114" s="140"/>
      <c r="CR114" s="140"/>
      <c r="CS114" s="140"/>
      <c r="CT114" s="140"/>
      <c r="CU114" s="140"/>
      <c r="CV114" s="140"/>
      <c r="CW114" s="140"/>
      <c r="CX114" s="140"/>
      <c r="CY114" s="140"/>
      <c r="CZ114" s="140"/>
      <c r="DA114" s="140"/>
      <c r="DB114" s="140"/>
      <c r="DC114" s="140"/>
      <c r="DD114" s="140"/>
      <c r="DE114" s="140"/>
      <c r="DF114" s="140"/>
      <c r="DG114" s="140"/>
      <c r="DH114" s="140"/>
      <c r="DI114" s="140"/>
      <c r="DJ114" s="140"/>
      <c r="DK114" s="140"/>
      <c r="DL114" s="140"/>
      <c r="DM114" s="140"/>
      <c r="DN114" s="140"/>
      <c r="DO114" s="140"/>
      <c r="DP114" s="140"/>
      <c r="DQ114" s="140"/>
      <c r="DR114" s="140"/>
      <c r="DS114" s="140"/>
      <c r="DT114" s="140"/>
      <c r="DU114" s="140"/>
      <c r="DV114" s="140"/>
      <c r="DW114" s="140"/>
      <c r="DX114" s="140"/>
      <c r="DY114" s="140"/>
      <c r="DZ114" s="140"/>
      <c r="EA114" s="140"/>
      <c r="EB114" s="140"/>
      <c r="EC114" s="140"/>
      <c r="ED114" s="140"/>
      <c r="EE114" s="140"/>
      <c r="EF114" s="140"/>
      <c r="EG114" s="140"/>
      <c r="EH114" s="140"/>
      <c r="EI114" s="140"/>
      <c r="EJ114" s="140"/>
      <c r="EK114" s="140"/>
      <c r="EL114" s="140"/>
      <c r="EM114" s="140"/>
      <c r="EN114" s="140"/>
      <c r="EO114" s="140"/>
      <c r="EP114" s="140"/>
      <c r="EQ114" s="140"/>
      <c r="ER114" s="140"/>
      <c r="ES114" s="140"/>
      <c r="ET114" s="140"/>
      <c r="EU114" s="140"/>
      <c r="EV114" s="140"/>
      <c r="EW114" s="140"/>
      <c r="EX114" s="140"/>
      <c r="EY114" s="140"/>
      <c r="EZ114" s="140"/>
      <c r="FA114" s="140"/>
      <c r="FB114" s="140"/>
      <c r="FC114" s="140"/>
      <c r="FD114" s="140"/>
      <c r="FE114" s="140"/>
      <c r="FF114" s="140"/>
      <c r="FG114" s="140"/>
      <c r="FH114" s="140"/>
      <c r="FI114" s="140"/>
      <c r="FJ114" s="140"/>
      <c r="FK114" s="140"/>
      <c r="FL114" s="140"/>
      <c r="FM114" s="140"/>
      <c r="FN114" s="140"/>
      <c r="FO114" s="140"/>
      <c r="FP114" s="140"/>
      <c r="FQ114" s="140"/>
      <c r="FR114" s="140"/>
      <c r="FS114" s="140"/>
      <c r="FT114" s="140"/>
      <c r="FU114" s="140"/>
      <c r="FV114" s="140"/>
      <c r="FW114" s="140"/>
      <c r="FX114" s="140"/>
      <c r="FY114" s="140"/>
      <c r="FZ114" s="140"/>
      <c r="GA114" s="140"/>
      <c r="GB114" s="140"/>
      <c r="GC114" s="140"/>
      <c r="GD114" s="140"/>
      <c r="GE114" s="140"/>
      <c r="GF114" s="140"/>
      <c r="GG114" s="140"/>
      <c r="GH114" s="140"/>
      <c r="GI114" s="140"/>
      <c r="GJ114" s="140"/>
      <c r="GK114" s="140"/>
      <c r="GL114" s="140"/>
      <c r="GM114" s="140"/>
      <c r="GN114" s="140"/>
      <c r="GO114" s="140"/>
      <c r="GP114" s="140"/>
      <c r="GQ114" s="140"/>
      <c r="GR114" s="140"/>
      <c r="GS114" s="140"/>
      <c r="GT114" s="140"/>
      <c r="GU114" s="140"/>
      <c r="GV114" s="140"/>
      <c r="GW114" s="140"/>
      <c r="GX114" s="140"/>
      <c r="GY114" s="140"/>
      <c r="GZ114" s="140"/>
      <c r="HA114" s="140"/>
      <c r="HB114" s="140"/>
      <c r="HC114" s="140"/>
      <c r="HD114" s="140"/>
      <c r="HE114" s="140"/>
      <c r="HF114" s="140"/>
      <c r="HG114" s="140"/>
      <c r="HH114" s="140"/>
      <c r="HI114" s="140"/>
      <c r="HJ114" s="140"/>
      <c r="HK114" s="140"/>
      <c r="HL114" s="140"/>
      <c r="HM114" s="140"/>
      <c r="HN114" s="140"/>
      <c r="HO114" s="140"/>
      <c r="HP114" s="140"/>
      <c r="HQ114" s="140"/>
      <c r="HR114" s="140"/>
      <c r="HS114" s="140"/>
      <c r="HT114" s="140"/>
      <c r="HU114" s="140"/>
      <c r="HV114" s="140"/>
      <c r="HW114" s="140"/>
      <c r="HX114" s="140"/>
      <c r="HY114" s="140"/>
      <c r="HZ114" s="140"/>
      <c r="IA114" s="140"/>
      <c r="IB114" s="140"/>
      <c r="IC114" s="140"/>
      <c r="ID114" s="140"/>
      <c r="IE114" s="140"/>
      <c r="IF114" s="140"/>
      <c r="IG114" s="140"/>
      <c r="IH114" s="140"/>
      <c r="II114" s="140"/>
      <c r="IJ114" s="140"/>
      <c r="IK114" s="140"/>
      <c r="IL114" s="140"/>
      <c r="IM114" s="140"/>
      <c r="IN114" s="140"/>
      <c r="IO114" s="140"/>
      <c r="IP114" s="140"/>
      <c r="IQ114" s="140"/>
      <c r="IR114" s="140"/>
      <c r="IS114" s="140"/>
      <c r="IT114" s="140"/>
      <c r="IU114" s="140"/>
      <c r="IV114" s="140"/>
    </row>
    <row r="115" spans="1:256" s="201" customFormat="1" ht="26.25" customHeight="1" x14ac:dyDescent="0.2">
      <c r="A115" s="166"/>
      <c r="B115" s="163" t="s">
        <v>111</v>
      </c>
      <c r="C115" s="162">
        <v>0.4</v>
      </c>
      <c r="D115" s="159">
        <f>'[1]Приложение 6 (кальк) '!D175</f>
        <v>0</v>
      </c>
      <c r="E115" s="159">
        <f t="shared" si="5"/>
        <v>0</v>
      </c>
      <c r="F115" s="194">
        <f>IF((D115)=0,0,(D115/E115))</f>
        <v>0</v>
      </c>
      <c r="G115" s="140"/>
      <c r="H115" s="140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140"/>
      <c r="AG115" s="140"/>
      <c r="AH115" s="140"/>
      <c r="AI115" s="140"/>
      <c r="AJ115" s="140"/>
      <c r="AK115" s="140"/>
      <c r="AL115" s="140"/>
      <c r="AM115" s="140"/>
      <c r="AN115" s="140"/>
      <c r="AO115" s="140"/>
      <c r="AP115" s="140"/>
      <c r="AQ115" s="140"/>
      <c r="AR115" s="140"/>
      <c r="AS115" s="140"/>
      <c r="AT115" s="140"/>
      <c r="AU115" s="140"/>
      <c r="AV115" s="140"/>
      <c r="AW115" s="140"/>
      <c r="AX115" s="140"/>
      <c r="AY115" s="140"/>
      <c r="AZ115" s="140"/>
      <c r="BA115" s="140"/>
      <c r="BB115" s="140"/>
      <c r="BC115" s="140"/>
      <c r="BD115" s="140"/>
      <c r="BE115" s="140"/>
      <c r="BF115" s="140"/>
      <c r="BG115" s="140"/>
      <c r="BH115" s="140"/>
      <c r="BI115" s="140"/>
      <c r="BJ115" s="140"/>
      <c r="BK115" s="140"/>
      <c r="BL115" s="140"/>
      <c r="BM115" s="140"/>
      <c r="BN115" s="140"/>
      <c r="BO115" s="140"/>
      <c r="BP115" s="140"/>
      <c r="BQ115" s="140"/>
      <c r="BR115" s="140"/>
      <c r="BS115" s="140"/>
      <c r="BT115" s="140"/>
      <c r="BU115" s="140"/>
      <c r="BV115" s="140"/>
      <c r="BW115" s="140"/>
      <c r="BX115" s="140"/>
      <c r="BY115" s="140"/>
      <c r="BZ115" s="140"/>
      <c r="CA115" s="140"/>
      <c r="CB115" s="140"/>
      <c r="CC115" s="140"/>
      <c r="CD115" s="140"/>
      <c r="CE115" s="140"/>
      <c r="CF115" s="140"/>
      <c r="CG115" s="140"/>
      <c r="CH115" s="140"/>
      <c r="CI115" s="140"/>
      <c r="CJ115" s="140"/>
      <c r="CK115" s="140"/>
      <c r="CL115" s="140"/>
      <c r="CM115" s="140"/>
      <c r="CN115" s="140"/>
      <c r="CO115" s="140"/>
      <c r="CP115" s="140"/>
      <c r="CQ115" s="140"/>
      <c r="CR115" s="140"/>
      <c r="CS115" s="140"/>
      <c r="CT115" s="140"/>
      <c r="CU115" s="140"/>
      <c r="CV115" s="140"/>
      <c r="CW115" s="140"/>
      <c r="CX115" s="140"/>
      <c r="CY115" s="140"/>
      <c r="CZ115" s="140"/>
      <c r="DA115" s="140"/>
      <c r="DB115" s="140"/>
      <c r="DC115" s="140"/>
      <c r="DD115" s="140"/>
      <c r="DE115" s="140"/>
      <c r="DF115" s="140"/>
      <c r="DG115" s="140"/>
      <c r="DH115" s="140"/>
      <c r="DI115" s="140"/>
      <c r="DJ115" s="140"/>
      <c r="DK115" s="140"/>
      <c r="DL115" s="140"/>
      <c r="DM115" s="140"/>
      <c r="DN115" s="140"/>
      <c r="DO115" s="140"/>
      <c r="DP115" s="140"/>
      <c r="DQ115" s="140"/>
      <c r="DR115" s="140"/>
      <c r="DS115" s="140"/>
      <c r="DT115" s="140"/>
      <c r="DU115" s="140"/>
      <c r="DV115" s="140"/>
      <c r="DW115" s="140"/>
      <c r="DX115" s="140"/>
      <c r="DY115" s="140"/>
      <c r="DZ115" s="140"/>
      <c r="EA115" s="140"/>
      <c r="EB115" s="140"/>
      <c r="EC115" s="140"/>
      <c r="ED115" s="140"/>
      <c r="EE115" s="140"/>
      <c r="EF115" s="140"/>
      <c r="EG115" s="140"/>
      <c r="EH115" s="140"/>
      <c r="EI115" s="140"/>
      <c r="EJ115" s="140"/>
      <c r="EK115" s="140"/>
      <c r="EL115" s="140"/>
      <c r="EM115" s="140"/>
      <c r="EN115" s="140"/>
      <c r="EO115" s="140"/>
      <c r="EP115" s="140"/>
      <c r="EQ115" s="140"/>
      <c r="ER115" s="140"/>
      <c r="ES115" s="140"/>
      <c r="ET115" s="140"/>
      <c r="EU115" s="140"/>
      <c r="EV115" s="140"/>
      <c r="EW115" s="140"/>
      <c r="EX115" s="140"/>
      <c r="EY115" s="140"/>
      <c r="EZ115" s="140"/>
      <c r="FA115" s="140"/>
      <c r="FB115" s="140"/>
      <c r="FC115" s="140"/>
      <c r="FD115" s="140"/>
      <c r="FE115" s="140"/>
      <c r="FF115" s="140"/>
      <c r="FG115" s="140"/>
      <c r="FH115" s="140"/>
      <c r="FI115" s="140"/>
      <c r="FJ115" s="140"/>
      <c r="FK115" s="140"/>
      <c r="FL115" s="140"/>
      <c r="FM115" s="140"/>
      <c r="FN115" s="140"/>
      <c r="FO115" s="140"/>
      <c r="FP115" s="140"/>
      <c r="FQ115" s="140"/>
      <c r="FR115" s="140"/>
      <c r="FS115" s="140"/>
      <c r="FT115" s="140"/>
      <c r="FU115" s="140"/>
      <c r="FV115" s="140"/>
      <c r="FW115" s="140"/>
      <c r="FX115" s="140"/>
      <c r="FY115" s="140"/>
      <c r="FZ115" s="140"/>
      <c r="GA115" s="140"/>
      <c r="GB115" s="140"/>
      <c r="GC115" s="140"/>
      <c r="GD115" s="140"/>
      <c r="GE115" s="140"/>
      <c r="GF115" s="140"/>
      <c r="GG115" s="140"/>
      <c r="GH115" s="140"/>
      <c r="GI115" s="140"/>
      <c r="GJ115" s="140"/>
      <c r="GK115" s="140"/>
      <c r="GL115" s="140"/>
      <c r="GM115" s="140"/>
      <c r="GN115" s="140"/>
      <c r="GO115" s="140"/>
      <c r="GP115" s="140"/>
      <c r="GQ115" s="140"/>
      <c r="GR115" s="140"/>
      <c r="GS115" s="140"/>
      <c r="GT115" s="140"/>
      <c r="GU115" s="140"/>
      <c r="GV115" s="140"/>
      <c r="GW115" s="140"/>
      <c r="GX115" s="140"/>
      <c r="GY115" s="140"/>
      <c r="GZ115" s="140"/>
      <c r="HA115" s="140"/>
      <c r="HB115" s="140"/>
      <c r="HC115" s="140"/>
      <c r="HD115" s="140"/>
      <c r="HE115" s="140"/>
      <c r="HF115" s="140"/>
      <c r="HG115" s="140"/>
      <c r="HH115" s="140"/>
      <c r="HI115" s="140"/>
      <c r="HJ115" s="140"/>
      <c r="HK115" s="140"/>
      <c r="HL115" s="140"/>
      <c r="HM115" s="140"/>
      <c r="HN115" s="140"/>
      <c r="HO115" s="140"/>
      <c r="HP115" s="140"/>
      <c r="HQ115" s="140"/>
      <c r="HR115" s="140"/>
      <c r="HS115" s="140"/>
      <c r="HT115" s="140"/>
      <c r="HU115" s="140"/>
      <c r="HV115" s="140"/>
      <c r="HW115" s="140"/>
      <c r="HX115" s="140"/>
      <c r="HY115" s="140"/>
      <c r="HZ115" s="140"/>
      <c r="IA115" s="140"/>
      <c r="IB115" s="140"/>
      <c r="IC115" s="140"/>
      <c r="ID115" s="140"/>
      <c r="IE115" s="140"/>
      <c r="IF115" s="140"/>
      <c r="IG115" s="140"/>
      <c r="IH115" s="140"/>
      <c r="II115" s="140"/>
      <c r="IJ115" s="140"/>
      <c r="IK115" s="140"/>
      <c r="IL115" s="140"/>
      <c r="IM115" s="140"/>
      <c r="IN115" s="140"/>
      <c r="IO115" s="140"/>
      <c r="IP115" s="140"/>
      <c r="IQ115" s="140"/>
      <c r="IR115" s="140"/>
      <c r="IS115" s="140"/>
      <c r="IT115" s="140"/>
      <c r="IU115" s="140"/>
      <c r="IV115" s="140"/>
    </row>
    <row r="116" spans="1:256" s="201" customFormat="1" ht="23.25" customHeight="1" x14ac:dyDescent="0.2">
      <c r="A116" s="166"/>
      <c r="B116" s="163" t="s">
        <v>112</v>
      </c>
      <c r="C116" s="164" t="s">
        <v>110</v>
      </c>
      <c r="D116" s="159">
        <f>'[1]Приложение 6 (кальк) '!D176</f>
        <v>94300.12010955048</v>
      </c>
      <c r="E116" s="159">
        <f t="shared" si="5"/>
        <v>3970.2</v>
      </c>
      <c r="F116" s="156">
        <f t="shared" si="4"/>
        <v>23.751982295489015</v>
      </c>
      <c r="G116" s="140"/>
      <c r="H116" s="140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140"/>
      <c r="AG116" s="140"/>
      <c r="AH116" s="140"/>
      <c r="AI116" s="140"/>
      <c r="AJ116" s="140"/>
      <c r="AK116" s="140"/>
      <c r="AL116" s="140"/>
      <c r="AM116" s="140"/>
      <c r="AN116" s="140"/>
      <c r="AO116" s="140"/>
      <c r="AP116" s="140"/>
      <c r="AQ116" s="140"/>
      <c r="AR116" s="140"/>
      <c r="AS116" s="140"/>
      <c r="AT116" s="140"/>
      <c r="AU116" s="140"/>
      <c r="AV116" s="140"/>
      <c r="AW116" s="140"/>
      <c r="AX116" s="140"/>
      <c r="AY116" s="140"/>
      <c r="AZ116" s="140"/>
      <c r="BA116" s="140"/>
      <c r="BB116" s="140"/>
      <c r="BC116" s="140"/>
      <c r="BD116" s="140"/>
      <c r="BE116" s="140"/>
      <c r="BF116" s="140"/>
      <c r="BG116" s="140"/>
      <c r="BH116" s="140"/>
      <c r="BI116" s="140"/>
      <c r="BJ116" s="140"/>
      <c r="BK116" s="140"/>
      <c r="BL116" s="140"/>
      <c r="BM116" s="140"/>
      <c r="BN116" s="140"/>
      <c r="BO116" s="140"/>
      <c r="BP116" s="140"/>
      <c r="BQ116" s="140"/>
      <c r="BR116" s="140"/>
      <c r="BS116" s="140"/>
      <c r="BT116" s="140"/>
      <c r="BU116" s="140"/>
      <c r="BV116" s="140"/>
      <c r="BW116" s="140"/>
      <c r="BX116" s="140"/>
      <c r="BY116" s="140"/>
      <c r="BZ116" s="140"/>
      <c r="CA116" s="140"/>
      <c r="CB116" s="140"/>
      <c r="CC116" s="140"/>
      <c r="CD116" s="140"/>
      <c r="CE116" s="140"/>
      <c r="CF116" s="140"/>
      <c r="CG116" s="140"/>
      <c r="CH116" s="140"/>
      <c r="CI116" s="140"/>
      <c r="CJ116" s="140"/>
      <c r="CK116" s="140"/>
      <c r="CL116" s="140"/>
      <c r="CM116" s="140"/>
      <c r="CN116" s="140"/>
      <c r="CO116" s="140"/>
      <c r="CP116" s="140"/>
      <c r="CQ116" s="140"/>
      <c r="CR116" s="140"/>
      <c r="CS116" s="140"/>
      <c r="CT116" s="140"/>
      <c r="CU116" s="140"/>
      <c r="CV116" s="140"/>
      <c r="CW116" s="140"/>
      <c r="CX116" s="140"/>
      <c r="CY116" s="140"/>
      <c r="CZ116" s="140"/>
      <c r="DA116" s="140"/>
      <c r="DB116" s="140"/>
      <c r="DC116" s="140"/>
      <c r="DD116" s="140"/>
      <c r="DE116" s="140"/>
      <c r="DF116" s="140"/>
      <c r="DG116" s="140"/>
      <c r="DH116" s="140"/>
      <c r="DI116" s="140"/>
      <c r="DJ116" s="140"/>
      <c r="DK116" s="140"/>
      <c r="DL116" s="140"/>
      <c r="DM116" s="140"/>
      <c r="DN116" s="140"/>
      <c r="DO116" s="140"/>
      <c r="DP116" s="140"/>
      <c r="DQ116" s="140"/>
      <c r="DR116" s="140"/>
      <c r="DS116" s="140"/>
      <c r="DT116" s="140"/>
      <c r="DU116" s="140"/>
      <c r="DV116" s="140"/>
      <c r="DW116" s="140"/>
      <c r="DX116" s="140"/>
      <c r="DY116" s="140"/>
      <c r="DZ116" s="140"/>
      <c r="EA116" s="140"/>
      <c r="EB116" s="140"/>
      <c r="EC116" s="140"/>
      <c r="ED116" s="140"/>
      <c r="EE116" s="140"/>
      <c r="EF116" s="140"/>
      <c r="EG116" s="140"/>
      <c r="EH116" s="140"/>
      <c r="EI116" s="140"/>
      <c r="EJ116" s="140"/>
      <c r="EK116" s="140"/>
      <c r="EL116" s="140"/>
      <c r="EM116" s="140"/>
      <c r="EN116" s="140"/>
      <c r="EO116" s="140"/>
      <c r="EP116" s="140"/>
      <c r="EQ116" s="140"/>
      <c r="ER116" s="140"/>
      <c r="ES116" s="140"/>
      <c r="ET116" s="140"/>
      <c r="EU116" s="140"/>
      <c r="EV116" s="140"/>
      <c r="EW116" s="140"/>
      <c r="EX116" s="140"/>
      <c r="EY116" s="140"/>
      <c r="EZ116" s="140"/>
      <c r="FA116" s="140"/>
      <c r="FB116" s="140"/>
      <c r="FC116" s="140"/>
      <c r="FD116" s="140"/>
      <c r="FE116" s="140"/>
      <c r="FF116" s="140"/>
      <c r="FG116" s="140"/>
      <c r="FH116" s="140"/>
      <c r="FI116" s="140"/>
      <c r="FJ116" s="140"/>
      <c r="FK116" s="140"/>
      <c r="FL116" s="140"/>
      <c r="FM116" s="140"/>
      <c r="FN116" s="140"/>
      <c r="FO116" s="140"/>
      <c r="FP116" s="140"/>
      <c r="FQ116" s="140"/>
      <c r="FR116" s="140"/>
      <c r="FS116" s="140"/>
      <c r="FT116" s="140"/>
      <c r="FU116" s="140"/>
      <c r="FV116" s="140"/>
      <c r="FW116" s="140"/>
      <c r="FX116" s="140"/>
      <c r="FY116" s="140"/>
      <c r="FZ116" s="140"/>
      <c r="GA116" s="140"/>
      <c r="GB116" s="140"/>
      <c r="GC116" s="140"/>
      <c r="GD116" s="140"/>
      <c r="GE116" s="140"/>
      <c r="GF116" s="140"/>
      <c r="GG116" s="140"/>
      <c r="GH116" s="140"/>
      <c r="GI116" s="140"/>
      <c r="GJ116" s="140"/>
      <c r="GK116" s="140"/>
      <c r="GL116" s="140"/>
      <c r="GM116" s="140"/>
      <c r="GN116" s="140"/>
      <c r="GO116" s="140"/>
      <c r="GP116" s="140"/>
      <c r="GQ116" s="140"/>
      <c r="GR116" s="140"/>
      <c r="GS116" s="140"/>
      <c r="GT116" s="140"/>
      <c r="GU116" s="140"/>
      <c r="GV116" s="140"/>
      <c r="GW116" s="140"/>
      <c r="GX116" s="140"/>
      <c r="GY116" s="140"/>
      <c r="GZ116" s="140"/>
      <c r="HA116" s="140"/>
      <c r="HB116" s="140"/>
      <c r="HC116" s="140"/>
      <c r="HD116" s="140"/>
      <c r="HE116" s="140"/>
      <c r="HF116" s="140"/>
      <c r="HG116" s="140"/>
      <c r="HH116" s="140"/>
      <c r="HI116" s="140"/>
      <c r="HJ116" s="140"/>
      <c r="HK116" s="140"/>
      <c r="HL116" s="140"/>
      <c r="HM116" s="140"/>
      <c r="HN116" s="140"/>
      <c r="HO116" s="140"/>
      <c r="HP116" s="140"/>
      <c r="HQ116" s="140"/>
      <c r="HR116" s="140"/>
      <c r="HS116" s="140"/>
      <c r="HT116" s="140"/>
      <c r="HU116" s="140"/>
      <c r="HV116" s="140"/>
      <c r="HW116" s="140"/>
      <c r="HX116" s="140"/>
      <c r="HY116" s="140"/>
      <c r="HZ116" s="140"/>
      <c r="IA116" s="140"/>
      <c r="IB116" s="140"/>
      <c r="IC116" s="140"/>
      <c r="ID116" s="140"/>
      <c r="IE116" s="140"/>
      <c r="IF116" s="140"/>
      <c r="IG116" s="140"/>
      <c r="IH116" s="140"/>
      <c r="II116" s="140"/>
      <c r="IJ116" s="140"/>
      <c r="IK116" s="140"/>
      <c r="IL116" s="140"/>
      <c r="IM116" s="140"/>
      <c r="IN116" s="140"/>
      <c r="IO116" s="140"/>
      <c r="IP116" s="140"/>
      <c r="IQ116" s="140"/>
      <c r="IR116" s="140"/>
      <c r="IS116" s="140"/>
      <c r="IT116" s="140"/>
      <c r="IU116" s="140"/>
      <c r="IV116" s="140"/>
    </row>
    <row r="117" spans="1:256" ht="18.75" x14ac:dyDescent="0.2">
      <c r="A117" s="166"/>
      <c r="B117" s="158" t="s">
        <v>113</v>
      </c>
      <c r="C117" s="164" t="s">
        <v>110</v>
      </c>
      <c r="D117" s="159">
        <f>'[1]Приложение 6 (кальк) '!D177</f>
        <v>442485.178975583</v>
      </c>
      <c r="E117" s="159">
        <f t="shared" si="5"/>
        <v>53614.700000000004</v>
      </c>
      <c r="F117" s="156">
        <f t="shared" si="4"/>
        <v>8.2530570715789313</v>
      </c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201"/>
      <c r="BL117" s="201"/>
      <c r="BM117" s="201"/>
      <c r="BN117" s="201"/>
      <c r="BO117" s="201"/>
      <c r="BP117" s="201"/>
      <c r="BQ117" s="201"/>
      <c r="BR117" s="201"/>
      <c r="BS117" s="201"/>
      <c r="BT117" s="201"/>
      <c r="BU117" s="201"/>
      <c r="BV117" s="201"/>
      <c r="BW117" s="201"/>
      <c r="BX117" s="201"/>
      <c r="BY117" s="201"/>
      <c r="BZ117" s="201"/>
      <c r="CA117" s="201"/>
      <c r="CB117" s="201"/>
      <c r="CC117" s="201"/>
      <c r="CD117" s="201"/>
      <c r="CE117" s="201"/>
      <c r="CF117" s="201"/>
      <c r="CG117" s="201"/>
      <c r="CH117" s="201"/>
      <c r="CI117" s="201"/>
      <c r="CJ117" s="201"/>
      <c r="CK117" s="201"/>
      <c r="CL117" s="201"/>
      <c r="CM117" s="201"/>
      <c r="CN117" s="201"/>
      <c r="CO117" s="201"/>
      <c r="CP117" s="201"/>
      <c r="CQ117" s="201"/>
      <c r="CR117" s="201"/>
      <c r="CS117" s="201"/>
      <c r="CT117" s="201"/>
      <c r="CU117" s="201"/>
      <c r="CV117" s="201"/>
      <c r="CW117" s="201"/>
      <c r="CX117" s="201"/>
      <c r="CY117" s="201"/>
      <c r="CZ117" s="201"/>
      <c r="DA117" s="201"/>
      <c r="DB117" s="201"/>
      <c r="DC117" s="201"/>
      <c r="DD117" s="201"/>
      <c r="DE117" s="201"/>
      <c r="DF117" s="201"/>
      <c r="DG117" s="201"/>
      <c r="DH117" s="201"/>
      <c r="DI117" s="201"/>
      <c r="DJ117" s="201"/>
      <c r="DK117" s="201"/>
      <c r="DL117" s="201"/>
      <c r="DM117" s="201"/>
      <c r="DN117" s="201"/>
      <c r="DO117" s="201"/>
      <c r="DP117" s="201"/>
      <c r="DQ117" s="201"/>
      <c r="DR117" s="201"/>
      <c r="DS117" s="201"/>
      <c r="DT117" s="201"/>
      <c r="DU117" s="201"/>
      <c r="DV117" s="201"/>
      <c r="DW117" s="201"/>
      <c r="DX117" s="201"/>
      <c r="DY117" s="201"/>
      <c r="DZ117" s="201"/>
      <c r="EA117" s="201"/>
      <c r="EB117" s="201"/>
      <c r="EC117" s="201"/>
      <c r="ED117" s="201"/>
      <c r="EE117" s="201"/>
      <c r="EF117" s="201"/>
      <c r="EG117" s="201"/>
      <c r="EH117" s="201"/>
      <c r="EI117" s="201"/>
      <c r="EJ117" s="201"/>
      <c r="EK117" s="201"/>
      <c r="EL117" s="201"/>
      <c r="EM117" s="201"/>
      <c r="EN117" s="201"/>
      <c r="EO117" s="201"/>
      <c r="EP117" s="201"/>
      <c r="EQ117" s="201"/>
      <c r="ER117" s="201"/>
      <c r="ES117" s="201"/>
      <c r="ET117" s="201"/>
      <c r="EU117" s="201"/>
      <c r="EV117" s="201"/>
      <c r="EW117" s="201"/>
      <c r="EX117" s="201"/>
      <c r="EY117" s="201"/>
      <c r="EZ117" s="201"/>
      <c r="FA117" s="201"/>
      <c r="FB117" s="201"/>
      <c r="FC117" s="201"/>
      <c r="FD117" s="201"/>
      <c r="FE117" s="201"/>
      <c r="FF117" s="201"/>
      <c r="FG117" s="201"/>
      <c r="FH117" s="201"/>
      <c r="FI117" s="201"/>
      <c r="FJ117" s="201"/>
      <c r="FK117" s="201"/>
      <c r="FL117" s="201"/>
      <c r="FM117" s="201"/>
      <c r="FN117" s="201"/>
      <c r="FO117" s="201"/>
      <c r="FP117" s="201"/>
      <c r="FQ117" s="201"/>
      <c r="FR117" s="201"/>
      <c r="FS117" s="201"/>
      <c r="FT117" s="201"/>
      <c r="FU117" s="201"/>
      <c r="FV117" s="201"/>
      <c r="FW117" s="201"/>
      <c r="FX117" s="201"/>
      <c r="FY117" s="201"/>
      <c r="FZ117" s="201"/>
      <c r="GA117" s="201"/>
      <c r="GB117" s="201"/>
      <c r="GC117" s="201"/>
      <c r="GD117" s="201"/>
      <c r="GE117" s="201"/>
      <c r="GF117" s="201"/>
      <c r="GG117" s="201"/>
      <c r="GH117" s="201"/>
      <c r="GI117" s="201"/>
      <c r="GJ117" s="201"/>
      <c r="GK117" s="201"/>
      <c r="GL117" s="201"/>
      <c r="GM117" s="201"/>
      <c r="GN117" s="201"/>
      <c r="GO117" s="201"/>
      <c r="GP117" s="201"/>
      <c r="GQ117" s="201"/>
      <c r="GR117" s="201"/>
      <c r="GS117" s="201"/>
      <c r="GT117" s="201"/>
      <c r="GU117" s="201"/>
      <c r="GV117" s="201"/>
      <c r="GW117" s="201"/>
      <c r="GX117" s="201"/>
      <c r="GY117" s="201"/>
      <c r="GZ117" s="201"/>
      <c r="HA117" s="201"/>
      <c r="HB117" s="201"/>
      <c r="HC117" s="201"/>
      <c r="HD117" s="201"/>
      <c r="HE117" s="201"/>
      <c r="HF117" s="201"/>
      <c r="HG117" s="201"/>
      <c r="HH117" s="201"/>
      <c r="HI117" s="201"/>
      <c r="HJ117" s="201"/>
      <c r="HK117" s="201"/>
      <c r="HL117" s="201"/>
      <c r="HM117" s="201"/>
      <c r="HN117" s="201"/>
      <c r="HO117" s="201"/>
      <c r="HP117" s="201"/>
      <c r="HQ117" s="201"/>
      <c r="HR117" s="201"/>
      <c r="HS117" s="201"/>
      <c r="HT117" s="201"/>
      <c r="HU117" s="201"/>
      <c r="HV117" s="201"/>
      <c r="HW117" s="201"/>
      <c r="HX117" s="201"/>
      <c r="HY117" s="201"/>
      <c r="HZ117" s="201"/>
      <c r="IA117" s="201"/>
      <c r="IB117" s="201"/>
      <c r="IC117" s="201"/>
      <c r="ID117" s="201"/>
      <c r="IE117" s="201"/>
      <c r="IF117" s="201"/>
      <c r="IG117" s="201"/>
      <c r="IH117" s="201"/>
      <c r="II117" s="201"/>
      <c r="IJ117" s="201"/>
      <c r="IK117" s="201"/>
      <c r="IL117" s="201"/>
      <c r="IM117" s="201"/>
      <c r="IN117" s="201"/>
      <c r="IO117" s="201"/>
      <c r="IP117" s="201"/>
      <c r="IQ117" s="201"/>
      <c r="IR117" s="201"/>
      <c r="IS117" s="201"/>
      <c r="IT117" s="201"/>
      <c r="IU117" s="201"/>
      <c r="IV117" s="201"/>
    </row>
    <row r="118" spans="1:256" ht="24" customHeight="1" x14ac:dyDescent="0.2">
      <c r="A118" s="160"/>
      <c r="B118" s="154" t="s">
        <v>30</v>
      </c>
      <c r="C118" s="154"/>
      <c r="D118" s="155"/>
      <c r="E118" s="155"/>
      <c r="F118" s="161"/>
    </row>
    <row r="119" spans="1:256" ht="18.75" x14ac:dyDescent="0.2">
      <c r="A119" s="160"/>
      <c r="B119" s="154" t="s">
        <v>114</v>
      </c>
      <c r="C119" s="154"/>
      <c r="D119" s="155"/>
      <c r="E119" s="155"/>
      <c r="F119" s="161"/>
    </row>
    <row r="120" spans="1:256" ht="18" x14ac:dyDescent="0.25">
      <c r="A120" s="202"/>
      <c r="B120" s="202"/>
      <c r="C120" s="202"/>
      <c r="D120" s="202"/>
      <c r="E120" s="202"/>
      <c r="F120" s="202"/>
    </row>
    <row r="121" spans="1:256" ht="35.25" customHeight="1" x14ac:dyDescent="0.3">
      <c r="A121" s="203" t="s">
        <v>89</v>
      </c>
      <c r="B121" s="204" t="s">
        <v>140</v>
      </c>
      <c r="C121" s="204"/>
      <c r="D121" s="204"/>
      <c r="E121" s="204"/>
      <c r="F121" s="204"/>
    </row>
    <row r="122" spans="1:256" ht="56.25" customHeight="1" x14ac:dyDescent="0.2">
      <c r="A122" s="203" t="s">
        <v>91</v>
      </c>
      <c r="B122" s="205" t="s">
        <v>92</v>
      </c>
      <c r="C122" s="133"/>
      <c r="D122" s="133"/>
      <c r="E122" s="133"/>
      <c r="F122" s="133"/>
    </row>
    <row r="123" spans="1:256" ht="56.25" customHeight="1" x14ac:dyDescent="0.2">
      <c r="A123" s="203" t="s">
        <v>93</v>
      </c>
      <c r="B123" s="205" t="s">
        <v>141</v>
      </c>
      <c r="C123" s="133"/>
      <c r="D123" s="133"/>
      <c r="E123" s="133"/>
      <c r="F123" s="133"/>
    </row>
  </sheetData>
  <mergeCells count="8">
    <mergeCell ref="B122:F122"/>
    <mergeCell ref="B123:F123"/>
    <mergeCell ref="D1:F1"/>
    <mergeCell ref="F2:F3"/>
    <mergeCell ref="A5:F5"/>
    <mergeCell ref="L5:T5"/>
    <mergeCell ref="A6:F6"/>
    <mergeCell ref="B121:F121"/>
  </mergeCells>
  <printOptions horizontalCentered="1"/>
  <pageMargins left="0" right="0" top="0" bottom="0" header="0" footer="0"/>
  <pageSetup paperSize="9" scale="49" fitToHeight="4" orientation="portrait" r:id="rId1"/>
  <headerFooter alignWithMargins="0"/>
  <rowBreaks count="2" manualBreakCount="2">
    <brk id="65" max="5" man="1"/>
    <brk id="7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G37"/>
  <sheetViews>
    <sheetView view="pageBreakPreview" zoomScale="80" zoomScaleNormal="100" zoomScaleSheetLayoutView="80" workbookViewId="0">
      <selection activeCell="A6" sqref="A6:D6"/>
    </sheetView>
  </sheetViews>
  <sheetFormatPr defaultRowHeight="12.75" x14ac:dyDescent="0.2"/>
  <cols>
    <col min="1" max="1" width="10.7109375" style="140" customWidth="1"/>
    <col min="2" max="2" width="62.42578125" style="140" customWidth="1"/>
    <col min="3" max="3" width="21.42578125" style="140" customWidth="1"/>
    <col min="4" max="4" width="20.28515625" style="201" customWidth="1"/>
    <col min="5" max="5" width="13.28515625" style="201" customWidth="1"/>
    <col min="6" max="6" width="19.28515625" style="140" customWidth="1"/>
    <col min="7" max="7" width="13" style="140" customWidth="1"/>
    <col min="8" max="256" width="9.140625" style="140"/>
    <col min="257" max="257" width="10.7109375" style="140" customWidth="1"/>
    <col min="258" max="258" width="62.42578125" style="140" customWidth="1"/>
    <col min="259" max="259" width="21.42578125" style="140" customWidth="1"/>
    <col min="260" max="260" width="20.28515625" style="140" customWidth="1"/>
    <col min="261" max="261" width="13.28515625" style="140" customWidth="1"/>
    <col min="262" max="262" width="19.28515625" style="140" customWidth="1"/>
    <col min="263" max="263" width="13" style="140" customWidth="1"/>
    <col min="264" max="512" width="9.140625" style="140"/>
    <col min="513" max="513" width="10.7109375" style="140" customWidth="1"/>
    <col min="514" max="514" width="62.42578125" style="140" customWidth="1"/>
    <col min="515" max="515" width="21.42578125" style="140" customWidth="1"/>
    <col min="516" max="516" width="20.28515625" style="140" customWidth="1"/>
    <col min="517" max="517" width="13.28515625" style="140" customWidth="1"/>
    <col min="518" max="518" width="19.28515625" style="140" customWidth="1"/>
    <col min="519" max="519" width="13" style="140" customWidth="1"/>
    <col min="520" max="768" width="9.140625" style="140"/>
    <col min="769" max="769" width="10.7109375" style="140" customWidth="1"/>
    <col min="770" max="770" width="62.42578125" style="140" customWidth="1"/>
    <col min="771" max="771" width="21.42578125" style="140" customWidth="1"/>
    <col min="772" max="772" width="20.28515625" style="140" customWidth="1"/>
    <col min="773" max="773" width="13.28515625" style="140" customWidth="1"/>
    <col min="774" max="774" width="19.28515625" style="140" customWidth="1"/>
    <col min="775" max="775" width="13" style="140" customWidth="1"/>
    <col min="776" max="1024" width="9.140625" style="140"/>
    <col min="1025" max="1025" width="10.7109375" style="140" customWidth="1"/>
    <col min="1026" max="1026" width="62.42578125" style="140" customWidth="1"/>
    <col min="1027" max="1027" width="21.42578125" style="140" customWidth="1"/>
    <col min="1028" max="1028" width="20.28515625" style="140" customWidth="1"/>
    <col min="1029" max="1029" width="13.28515625" style="140" customWidth="1"/>
    <col min="1030" max="1030" width="19.28515625" style="140" customWidth="1"/>
    <col min="1031" max="1031" width="13" style="140" customWidth="1"/>
    <col min="1032" max="1280" width="9.140625" style="140"/>
    <col min="1281" max="1281" width="10.7109375" style="140" customWidth="1"/>
    <col min="1282" max="1282" width="62.42578125" style="140" customWidth="1"/>
    <col min="1283" max="1283" width="21.42578125" style="140" customWidth="1"/>
    <col min="1284" max="1284" width="20.28515625" style="140" customWidth="1"/>
    <col min="1285" max="1285" width="13.28515625" style="140" customWidth="1"/>
    <col min="1286" max="1286" width="19.28515625" style="140" customWidth="1"/>
    <col min="1287" max="1287" width="13" style="140" customWidth="1"/>
    <col min="1288" max="1536" width="9.140625" style="140"/>
    <col min="1537" max="1537" width="10.7109375" style="140" customWidth="1"/>
    <col min="1538" max="1538" width="62.42578125" style="140" customWidth="1"/>
    <col min="1539" max="1539" width="21.42578125" style="140" customWidth="1"/>
    <col min="1540" max="1540" width="20.28515625" style="140" customWidth="1"/>
    <col min="1541" max="1541" width="13.28515625" style="140" customWidth="1"/>
    <col min="1542" max="1542" width="19.28515625" style="140" customWidth="1"/>
    <col min="1543" max="1543" width="13" style="140" customWidth="1"/>
    <col min="1544" max="1792" width="9.140625" style="140"/>
    <col min="1793" max="1793" width="10.7109375" style="140" customWidth="1"/>
    <col min="1794" max="1794" width="62.42578125" style="140" customWidth="1"/>
    <col min="1795" max="1795" width="21.42578125" style="140" customWidth="1"/>
    <col min="1796" max="1796" width="20.28515625" style="140" customWidth="1"/>
    <col min="1797" max="1797" width="13.28515625" style="140" customWidth="1"/>
    <col min="1798" max="1798" width="19.28515625" style="140" customWidth="1"/>
    <col min="1799" max="1799" width="13" style="140" customWidth="1"/>
    <col min="1800" max="2048" width="9.140625" style="140"/>
    <col min="2049" max="2049" width="10.7109375" style="140" customWidth="1"/>
    <col min="2050" max="2050" width="62.42578125" style="140" customWidth="1"/>
    <col min="2051" max="2051" width="21.42578125" style="140" customWidth="1"/>
    <col min="2052" max="2052" width="20.28515625" style="140" customWidth="1"/>
    <col min="2053" max="2053" width="13.28515625" style="140" customWidth="1"/>
    <col min="2054" max="2054" width="19.28515625" style="140" customWidth="1"/>
    <col min="2055" max="2055" width="13" style="140" customWidth="1"/>
    <col min="2056" max="2304" width="9.140625" style="140"/>
    <col min="2305" max="2305" width="10.7109375" style="140" customWidth="1"/>
    <col min="2306" max="2306" width="62.42578125" style="140" customWidth="1"/>
    <col min="2307" max="2307" width="21.42578125" style="140" customWidth="1"/>
    <col min="2308" max="2308" width="20.28515625" style="140" customWidth="1"/>
    <col min="2309" max="2309" width="13.28515625" style="140" customWidth="1"/>
    <col min="2310" max="2310" width="19.28515625" style="140" customWidth="1"/>
    <col min="2311" max="2311" width="13" style="140" customWidth="1"/>
    <col min="2312" max="2560" width="9.140625" style="140"/>
    <col min="2561" max="2561" width="10.7109375" style="140" customWidth="1"/>
    <col min="2562" max="2562" width="62.42578125" style="140" customWidth="1"/>
    <col min="2563" max="2563" width="21.42578125" style="140" customWidth="1"/>
    <col min="2564" max="2564" width="20.28515625" style="140" customWidth="1"/>
    <col min="2565" max="2565" width="13.28515625" style="140" customWidth="1"/>
    <col min="2566" max="2566" width="19.28515625" style="140" customWidth="1"/>
    <col min="2567" max="2567" width="13" style="140" customWidth="1"/>
    <col min="2568" max="2816" width="9.140625" style="140"/>
    <col min="2817" max="2817" width="10.7109375" style="140" customWidth="1"/>
    <col min="2818" max="2818" width="62.42578125" style="140" customWidth="1"/>
    <col min="2819" max="2819" width="21.42578125" style="140" customWidth="1"/>
    <col min="2820" max="2820" width="20.28515625" style="140" customWidth="1"/>
    <col min="2821" max="2821" width="13.28515625" style="140" customWidth="1"/>
    <col min="2822" max="2822" width="19.28515625" style="140" customWidth="1"/>
    <col min="2823" max="2823" width="13" style="140" customWidth="1"/>
    <col min="2824" max="3072" width="9.140625" style="140"/>
    <col min="3073" max="3073" width="10.7109375" style="140" customWidth="1"/>
    <col min="3074" max="3074" width="62.42578125" style="140" customWidth="1"/>
    <col min="3075" max="3075" width="21.42578125" style="140" customWidth="1"/>
    <col min="3076" max="3076" width="20.28515625" style="140" customWidth="1"/>
    <col min="3077" max="3077" width="13.28515625" style="140" customWidth="1"/>
    <col min="3078" max="3078" width="19.28515625" style="140" customWidth="1"/>
    <col min="3079" max="3079" width="13" style="140" customWidth="1"/>
    <col min="3080" max="3328" width="9.140625" style="140"/>
    <col min="3329" max="3329" width="10.7109375" style="140" customWidth="1"/>
    <col min="3330" max="3330" width="62.42578125" style="140" customWidth="1"/>
    <col min="3331" max="3331" width="21.42578125" style="140" customWidth="1"/>
    <col min="3332" max="3332" width="20.28515625" style="140" customWidth="1"/>
    <col min="3333" max="3333" width="13.28515625" style="140" customWidth="1"/>
    <col min="3334" max="3334" width="19.28515625" style="140" customWidth="1"/>
    <col min="3335" max="3335" width="13" style="140" customWidth="1"/>
    <col min="3336" max="3584" width="9.140625" style="140"/>
    <col min="3585" max="3585" width="10.7109375" style="140" customWidth="1"/>
    <col min="3586" max="3586" width="62.42578125" style="140" customWidth="1"/>
    <col min="3587" max="3587" width="21.42578125" style="140" customWidth="1"/>
    <col min="3588" max="3588" width="20.28515625" style="140" customWidth="1"/>
    <col min="3589" max="3589" width="13.28515625" style="140" customWidth="1"/>
    <col min="3590" max="3590" width="19.28515625" style="140" customWidth="1"/>
    <col min="3591" max="3591" width="13" style="140" customWidth="1"/>
    <col min="3592" max="3840" width="9.140625" style="140"/>
    <col min="3841" max="3841" width="10.7109375" style="140" customWidth="1"/>
    <col min="3842" max="3842" width="62.42578125" style="140" customWidth="1"/>
    <col min="3843" max="3843" width="21.42578125" style="140" customWidth="1"/>
    <col min="3844" max="3844" width="20.28515625" style="140" customWidth="1"/>
    <col min="3845" max="3845" width="13.28515625" style="140" customWidth="1"/>
    <col min="3846" max="3846" width="19.28515625" style="140" customWidth="1"/>
    <col min="3847" max="3847" width="13" style="140" customWidth="1"/>
    <col min="3848" max="4096" width="9.140625" style="140"/>
    <col min="4097" max="4097" width="10.7109375" style="140" customWidth="1"/>
    <col min="4098" max="4098" width="62.42578125" style="140" customWidth="1"/>
    <col min="4099" max="4099" width="21.42578125" style="140" customWidth="1"/>
    <col min="4100" max="4100" width="20.28515625" style="140" customWidth="1"/>
    <col min="4101" max="4101" width="13.28515625" style="140" customWidth="1"/>
    <col min="4102" max="4102" width="19.28515625" style="140" customWidth="1"/>
    <col min="4103" max="4103" width="13" style="140" customWidth="1"/>
    <col min="4104" max="4352" width="9.140625" style="140"/>
    <col min="4353" max="4353" width="10.7109375" style="140" customWidth="1"/>
    <col min="4354" max="4354" width="62.42578125" style="140" customWidth="1"/>
    <col min="4355" max="4355" width="21.42578125" style="140" customWidth="1"/>
    <col min="4356" max="4356" width="20.28515625" style="140" customWidth="1"/>
    <col min="4357" max="4357" width="13.28515625" style="140" customWidth="1"/>
    <col min="4358" max="4358" width="19.28515625" style="140" customWidth="1"/>
    <col min="4359" max="4359" width="13" style="140" customWidth="1"/>
    <col min="4360" max="4608" width="9.140625" style="140"/>
    <col min="4609" max="4609" width="10.7109375" style="140" customWidth="1"/>
    <col min="4610" max="4610" width="62.42578125" style="140" customWidth="1"/>
    <col min="4611" max="4611" width="21.42578125" style="140" customWidth="1"/>
    <col min="4612" max="4612" width="20.28515625" style="140" customWidth="1"/>
    <col min="4613" max="4613" width="13.28515625" style="140" customWidth="1"/>
    <col min="4614" max="4614" width="19.28515625" style="140" customWidth="1"/>
    <col min="4615" max="4615" width="13" style="140" customWidth="1"/>
    <col min="4616" max="4864" width="9.140625" style="140"/>
    <col min="4865" max="4865" width="10.7109375" style="140" customWidth="1"/>
    <col min="4866" max="4866" width="62.42578125" style="140" customWidth="1"/>
    <col min="4867" max="4867" width="21.42578125" style="140" customWidth="1"/>
    <col min="4868" max="4868" width="20.28515625" style="140" customWidth="1"/>
    <col min="4869" max="4869" width="13.28515625" style="140" customWidth="1"/>
    <col min="4870" max="4870" width="19.28515625" style="140" customWidth="1"/>
    <col min="4871" max="4871" width="13" style="140" customWidth="1"/>
    <col min="4872" max="5120" width="9.140625" style="140"/>
    <col min="5121" max="5121" width="10.7109375" style="140" customWidth="1"/>
    <col min="5122" max="5122" width="62.42578125" style="140" customWidth="1"/>
    <col min="5123" max="5123" width="21.42578125" style="140" customWidth="1"/>
    <col min="5124" max="5124" width="20.28515625" style="140" customWidth="1"/>
    <col min="5125" max="5125" width="13.28515625" style="140" customWidth="1"/>
    <col min="5126" max="5126" width="19.28515625" style="140" customWidth="1"/>
    <col min="5127" max="5127" width="13" style="140" customWidth="1"/>
    <col min="5128" max="5376" width="9.140625" style="140"/>
    <col min="5377" max="5377" width="10.7109375" style="140" customWidth="1"/>
    <col min="5378" max="5378" width="62.42578125" style="140" customWidth="1"/>
    <col min="5379" max="5379" width="21.42578125" style="140" customWidth="1"/>
    <col min="5380" max="5380" width="20.28515625" style="140" customWidth="1"/>
    <col min="5381" max="5381" width="13.28515625" style="140" customWidth="1"/>
    <col min="5382" max="5382" width="19.28515625" style="140" customWidth="1"/>
    <col min="5383" max="5383" width="13" style="140" customWidth="1"/>
    <col min="5384" max="5632" width="9.140625" style="140"/>
    <col min="5633" max="5633" width="10.7109375" style="140" customWidth="1"/>
    <col min="5634" max="5634" width="62.42578125" style="140" customWidth="1"/>
    <col min="5635" max="5635" width="21.42578125" style="140" customWidth="1"/>
    <col min="5636" max="5636" width="20.28515625" style="140" customWidth="1"/>
    <col min="5637" max="5637" width="13.28515625" style="140" customWidth="1"/>
    <col min="5638" max="5638" width="19.28515625" style="140" customWidth="1"/>
    <col min="5639" max="5639" width="13" style="140" customWidth="1"/>
    <col min="5640" max="5888" width="9.140625" style="140"/>
    <col min="5889" max="5889" width="10.7109375" style="140" customWidth="1"/>
    <col min="5890" max="5890" width="62.42578125" style="140" customWidth="1"/>
    <col min="5891" max="5891" width="21.42578125" style="140" customWidth="1"/>
    <col min="5892" max="5892" width="20.28515625" style="140" customWidth="1"/>
    <col min="5893" max="5893" width="13.28515625" style="140" customWidth="1"/>
    <col min="5894" max="5894" width="19.28515625" style="140" customWidth="1"/>
    <col min="5895" max="5895" width="13" style="140" customWidth="1"/>
    <col min="5896" max="6144" width="9.140625" style="140"/>
    <col min="6145" max="6145" width="10.7109375" style="140" customWidth="1"/>
    <col min="6146" max="6146" width="62.42578125" style="140" customWidth="1"/>
    <col min="6147" max="6147" width="21.42578125" style="140" customWidth="1"/>
    <col min="6148" max="6148" width="20.28515625" style="140" customWidth="1"/>
    <col min="6149" max="6149" width="13.28515625" style="140" customWidth="1"/>
    <col min="6150" max="6150" width="19.28515625" style="140" customWidth="1"/>
    <col min="6151" max="6151" width="13" style="140" customWidth="1"/>
    <col min="6152" max="6400" width="9.140625" style="140"/>
    <col min="6401" max="6401" width="10.7109375" style="140" customWidth="1"/>
    <col min="6402" max="6402" width="62.42578125" style="140" customWidth="1"/>
    <col min="6403" max="6403" width="21.42578125" style="140" customWidth="1"/>
    <col min="6404" max="6404" width="20.28515625" style="140" customWidth="1"/>
    <col min="6405" max="6405" width="13.28515625" style="140" customWidth="1"/>
    <col min="6406" max="6406" width="19.28515625" style="140" customWidth="1"/>
    <col min="6407" max="6407" width="13" style="140" customWidth="1"/>
    <col min="6408" max="6656" width="9.140625" style="140"/>
    <col min="6657" max="6657" width="10.7109375" style="140" customWidth="1"/>
    <col min="6658" max="6658" width="62.42578125" style="140" customWidth="1"/>
    <col min="6659" max="6659" width="21.42578125" style="140" customWidth="1"/>
    <col min="6660" max="6660" width="20.28515625" style="140" customWidth="1"/>
    <col min="6661" max="6661" width="13.28515625" style="140" customWidth="1"/>
    <col min="6662" max="6662" width="19.28515625" style="140" customWidth="1"/>
    <col min="6663" max="6663" width="13" style="140" customWidth="1"/>
    <col min="6664" max="6912" width="9.140625" style="140"/>
    <col min="6913" max="6913" width="10.7109375" style="140" customWidth="1"/>
    <col min="6914" max="6914" width="62.42578125" style="140" customWidth="1"/>
    <col min="6915" max="6915" width="21.42578125" style="140" customWidth="1"/>
    <col min="6916" max="6916" width="20.28515625" style="140" customWidth="1"/>
    <col min="6917" max="6917" width="13.28515625" style="140" customWidth="1"/>
    <col min="6918" max="6918" width="19.28515625" style="140" customWidth="1"/>
    <col min="6919" max="6919" width="13" style="140" customWidth="1"/>
    <col min="6920" max="7168" width="9.140625" style="140"/>
    <col min="7169" max="7169" width="10.7109375" style="140" customWidth="1"/>
    <col min="7170" max="7170" width="62.42578125" style="140" customWidth="1"/>
    <col min="7171" max="7171" width="21.42578125" style="140" customWidth="1"/>
    <col min="7172" max="7172" width="20.28515625" style="140" customWidth="1"/>
    <col min="7173" max="7173" width="13.28515625" style="140" customWidth="1"/>
    <col min="7174" max="7174" width="19.28515625" style="140" customWidth="1"/>
    <col min="7175" max="7175" width="13" style="140" customWidth="1"/>
    <col min="7176" max="7424" width="9.140625" style="140"/>
    <col min="7425" max="7425" width="10.7109375" style="140" customWidth="1"/>
    <col min="7426" max="7426" width="62.42578125" style="140" customWidth="1"/>
    <col min="7427" max="7427" width="21.42578125" style="140" customWidth="1"/>
    <col min="7428" max="7428" width="20.28515625" style="140" customWidth="1"/>
    <col min="7429" max="7429" width="13.28515625" style="140" customWidth="1"/>
    <col min="7430" max="7430" width="19.28515625" style="140" customWidth="1"/>
    <col min="7431" max="7431" width="13" style="140" customWidth="1"/>
    <col min="7432" max="7680" width="9.140625" style="140"/>
    <col min="7681" max="7681" width="10.7109375" style="140" customWidth="1"/>
    <col min="7682" max="7682" width="62.42578125" style="140" customWidth="1"/>
    <col min="7683" max="7683" width="21.42578125" style="140" customWidth="1"/>
    <col min="7684" max="7684" width="20.28515625" style="140" customWidth="1"/>
    <col min="7685" max="7685" width="13.28515625" style="140" customWidth="1"/>
    <col min="7686" max="7686" width="19.28515625" style="140" customWidth="1"/>
    <col min="7687" max="7687" width="13" style="140" customWidth="1"/>
    <col min="7688" max="7936" width="9.140625" style="140"/>
    <col min="7937" max="7937" width="10.7109375" style="140" customWidth="1"/>
    <col min="7938" max="7938" width="62.42578125" style="140" customWidth="1"/>
    <col min="7939" max="7939" width="21.42578125" style="140" customWidth="1"/>
    <col min="7940" max="7940" width="20.28515625" style="140" customWidth="1"/>
    <col min="7941" max="7941" width="13.28515625" style="140" customWidth="1"/>
    <col min="7942" max="7942" width="19.28515625" style="140" customWidth="1"/>
    <col min="7943" max="7943" width="13" style="140" customWidth="1"/>
    <col min="7944" max="8192" width="9.140625" style="140"/>
    <col min="8193" max="8193" width="10.7109375" style="140" customWidth="1"/>
    <col min="8194" max="8194" width="62.42578125" style="140" customWidth="1"/>
    <col min="8195" max="8195" width="21.42578125" style="140" customWidth="1"/>
    <col min="8196" max="8196" width="20.28515625" style="140" customWidth="1"/>
    <col min="8197" max="8197" width="13.28515625" style="140" customWidth="1"/>
    <col min="8198" max="8198" width="19.28515625" style="140" customWidth="1"/>
    <col min="8199" max="8199" width="13" style="140" customWidth="1"/>
    <col min="8200" max="8448" width="9.140625" style="140"/>
    <col min="8449" max="8449" width="10.7109375" style="140" customWidth="1"/>
    <col min="8450" max="8450" width="62.42578125" style="140" customWidth="1"/>
    <col min="8451" max="8451" width="21.42578125" style="140" customWidth="1"/>
    <col min="8452" max="8452" width="20.28515625" style="140" customWidth="1"/>
    <col min="8453" max="8453" width="13.28515625" style="140" customWidth="1"/>
    <col min="8454" max="8454" width="19.28515625" style="140" customWidth="1"/>
    <col min="8455" max="8455" width="13" style="140" customWidth="1"/>
    <col min="8456" max="8704" width="9.140625" style="140"/>
    <col min="8705" max="8705" width="10.7109375" style="140" customWidth="1"/>
    <col min="8706" max="8706" width="62.42578125" style="140" customWidth="1"/>
    <col min="8707" max="8707" width="21.42578125" style="140" customWidth="1"/>
    <col min="8708" max="8708" width="20.28515625" style="140" customWidth="1"/>
    <col min="8709" max="8709" width="13.28515625" style="140" customWidth="1"/>
    <col min="8710" max="8710" width="19.28515625" style="140" customWidth="1"/>
    <col min="8711" max="8711" width="13" style="140" customWidth="1"/>
    <col min="8712" max="8960" width="9.140625" style="140"/>
    <col min="8961" max="8961" width="10.7109375" style="140" customWidth="1"/>
    <col min="8962" max="8962" width="62.42578125" style="140" customWidth="1"/>
    <col min="8963" max="8963" width="21.42578125" style="140" customWidth="1"/>
    <col min="8964" max="8964" width="20.28515625" style="140" customWidth="1"/>
    <col min="8965" max="8965" width="13.28515625" style="140" customWidth="1"/>
    <col min="8966" max="8966" width="19.28515625" style="140" customWidth="1"/>
    <col min="8967" max="8967" width="13" style="140" customWidth="1"/>
    <col min="8968" max="9216" width="9.140625" style="140"/>
    <col min="9217" max="9217" width="10.7109375" style="140" customWidth="1"/>
    <col min="9218" max="9218" width="62.42578125" style="140" customWidth="1"/>
    <col min="9219" max="9219" width="21.42578125" style="140" customWidth="1"/>
    <col min="9220" max="9220" width="20.28515625" style="140" customWidth="1"/>
    <col min="9221" max="9221" width="13.28515625" style="140" customWidth="1"/>
    <col min="9222" max="9222" width="19.28515625" style="140" customWidth="1"/>
    <col min="9223" max="9223" width="13" style="140" customWidth="1"/>
    <col min="9224" max="9472" width="9.140625" style="140"/>
    <col min="9473" max="9473" width="10.7109375" style="140" customWidth="1"/>
    <col min="9474" max="9474" width="62.42578125" style="140" customWidth="1"/>
    <col min="9475" max="9475" width="21.42578125" style="140" customWidth="1"/>
    <col min="9476" max="9476" width="20.28515625" style="140" customWidth="1"/>
    <col min="9477" max="9477" width="13.28515625" style="140" customWidth="1"/>
    <col min="9478" max="9478" width="19.28515625" style="140" customWidth="1"/>
    <col min="9479" max="9479" width="13" style="140" customWidth="1"/>
    <col min="9480" max="9728" width="9.140625" style="140"/>
    <col min="9729" max="9729" width="10.7109375" style="140" customWidth="1"/>
    <col min="9730" max="9730" width="62.42578125" style="140" customWidth="1"/>
    <col min="9731" max="9731" width="21.42578125" style="140" customWidth="1"/>
    <col min="9732" max="9732" width="20.28515625" style="140" customWidth="1"/>
    <col min="9733" max="9733" width="13.28515625" style="140" customWidth="1"/>
    <col min="9734" max="9734" width="19.28515625" style="140" customWidth="1"/>
    <col min="9735" max="9735" width="13" style="140" customWidth="1"/>
    <col min="9736" max="9984" width="9.140625" style="140"/>
    <col min="9985" max="9985" width="10.7109375" style="140" customWidth="1"/>
    <col min="9986" max="9986" width="62.42578125" style="140" customWidth="1"/>
    <col min="9987" max="9987" width="21.42578125" style="140" customWidth="1"/>
    <col min="9988" max="9988" width="20.28515625" style="140" customWidth="1"/>
    <col min="9989" max="9989" width="13.28515625" style="140" customWidth="1"/>
    <col min="9990" max="9990" width="19.28515625" style="140" customWidth="1"/>
    <col min="9991" max="9991" width="13" style="140" customWidth="1"/>
    <col min="9992" max="10240" width="9.140625" style="140"/>
    <col min="10241" max="10241" width="10.7109375" style="140" customWidth="1"/>
    <col min="10242" max="10242" width="62.42578125" style="140" customWidth="1"/>
    <col min="10243" max="10243" width="21.42578125" style="140" customWidth="1"/>
    <col min="10244" max="10244" width="20.28515625" style="140" customWidth="1"/>
    <col min="10245" max="10245" width="13.28515625" style="140" customWidth="1"/>
    <col min="10246" max="10246" width="19.28515625" style="140" customWidth="1"/>
    <col min="10247" max="10247" width="13" style="140" customWidth="1"/>
    <col min="10248" max="10496" width="9.140625" style="140"/>
    <col min="10497" max="10497" width="10.7109375" style="140" customWidth="1"/>
    <col min="10498" max="10498" width="62.42578125" style="140" customWidth="1"/>
    <col min="10499" max="10499" width="21.42578125" style="140" customWidth="1"/>
    <col min="10500" max="10500" width="20.28515625" style="140" customWidth="1"/>
    <col min="10501" max="10501" width="13.28515625" style="140" customWidth="1"/>
    <col min="10502" max="10502" width="19.28515625" style="140" customWidth="1"/>
    <col min="10503" max="10503" width="13" style="140" customWidth="1"/>
    <col min="10504" max="10752" width="9.140625" style="140"/>
    <col min="10753" max="10753" width="10.7109375" style="140" customWidth="1"/>
    <col min="10754" max="10754" width="62.42578125" style="140" customWidth="1"/>
    <col min="10755" max="10755" width="21.42578125" style="140" customWidth="1"/>
    <col min="10756" max="10756" width="20.28515625" style="140" customWidth="1"/>
    <col min="10757" max="10757" width="13.28515625" style="140" customWidth="1"/>
    <col min="10758" max="10758" width="19.28515625" style="140" customWidth="1"/>
    <col min="10759" max="10759" width="13" style="140" customWidth="1"/>
    <col min="10760" max="11008" width="9.140625" style="140"/>
    <col min="11009" max="11009" width="10.7109375" style="140" customWidth="1"/>
    <col min="11010" max="11010" width="62.42578125" style="140" customWidth="1"/>
    <col min="11011" max="11011" width="21.42578125" style="140" customWidth="1"/>
    <col min="11012" max="11012" width="20.28515625" style="140" customWidth="1"/>
    <col min="11013" max="11013" width="13.28515625" style="140" customWidth="1"/>
    <col min="11014" max="11014" width="19.28515625" style="140" customWidth="1"/>
    <col min="11015" max="11015" width="13" style="140" customWidth="1"/>
    <col min="11016" max="11264" width="9.140625" style="140"/>
    <col min="11265" max="11265" width="10.7109375" style="140" customWidth="1"/>
    <col min="11266" max="11266" width="62.42578125" style="140" customWidth="1"/>
    <col min="11267" max="11267" width="21.42578125" style="140" customWidth="1"/>
    <col min="11268" max="11268" width="20.28515625" style="140" customWidth="1"/>
    <col min="11269" max="11269" width="13.28515625" style="140" customWidth="1"/>
    <col min="11270" max="11270" width="19.28515625" style="140" customWidth="1"/>
    <col min="11271" max="11271" width="13" style="140" customWidth="1"/>
    <col min="11272" max="11520" width="9.140625" style="140"/>
    <col min="11521" max="11521" width="10.7109375" style="140" customWidth="1"/>
    <col min="11522" max="11522" width="62.42578125" style="140" customWidth="1"/>
    <col min="11523" max="11523" width="21.42578125" style="140" customWidth="1"/>
    <col min="11524" max="11524" width="20.28515625" style="140" customWidth="1"/>
    <col min="11525" max="11525" width="13.28515625" style="140" customWidth="1"/>
    <col min="11526" max="11526" width="19.28515625" style="140" customWidth="1"/>
    <col min="11527" max="11527" width="13" style="140" customWidth="1"/>
    <col min="11528" max="11776" width="9.140625" style="140"/>
    <col min="11777" max="11777" width="10.7109375" style="140" customWidth="1"/>
    <col min="11778" max="11778" width="62.42578125" style="140" customWidth="1"/>
    <col min="11779" max="11779" width="21.42578125" style="140" customWidth="1"/>
    <col min="11780" max="11780" width="20.28515625" style="140" customWidth="1"/>
    <col min="11781" max="11781" width="13.28515625" style="140" customWidth="1"/>
    <col min="11782" max="11782" width="19.28515625" style="140" customWidth="1"/>
    <col min="11783" max="11783" width="13" style="140" customWidth="1"/>
    <col min="11784" max="12032" width="9.140625" style="140"/>
    <col min="12033" max="12033" width="10.7109375" style="140" customWidth="1"/>
    <col min="12034" max="12034" width="62.42578125" style="140" customWidth="1"/>
    <col min="12035" max="12035" width="21.42578125" style="140" customWidth="1"/>
    <col min="12036" max="12036" width="20.28515625" style="140" customWidth="1"/>
    <col min="12037" max="12037" width="13.28515625" style="140" customWidth="1"/>
    <col min="12038" max="12038" width="19.28515625" style="140" customWidth="1"/>
    <col min="12039" max="12039" width="13" style="140" customWidth="1"/>
    <col min="12040" max="12288" width="9.140625" style="140"/>
    <col min="12289" max="12289" width="10.7109375" style="140" customWidth="1"/>
    <col min="12290" max="12290" width="62.42578125" style="140" customWidth="1"/>
    <col min="12291" max="12291" width="21.42578125" style="140" customWidth="1"/>
    <col min="12292" max="12292" width="20.28515625" style="140" customWidth="1"/>
    <col min="12293" max="12293" width="13.28515625" style="140" customWidth="1"/>
    <col min="12294" max="12294" width="19.28515625" style="140" customWidth="1"/>
    <col min="12295" max="12295" width="13" style="140" customWidth="1"/>
    <col min="12296" max="12544" width="9.140625" style="140"/>
    <col min="12545" max="12545" width="10.7109375" style="140" customWidth="1"/>
    <col min="12546" max="12546" width="62.42578125" style="140" customWidth="1"/>
    <col min="12547" max="12547" width="21.42578125" style="140" customWidth="1"/>
    <col min="12548" max="12548" width="20.28515625" style="140" customWidth="1"/>
    <col min="12549" max="12549" width="13.28515625" style="140" customWidth="1"/>
    <col min="12550" max="12550" width="19.28515625" style="140" customWidth="1"/>
    <col min="12551" max="12551" width="13" style="140" customWidth="1"/>
    <col min="12552" max="12800" width="9.140625" style="140"/>
    <col min="12801" max="12801" width="10.7109375" style="140" customWidth="1"/>
    <col min="12802" max="12802" width="62.42578125" style="140" customWidth="1"/>
    <col min="12803" max="12803" width="21.42578125" style="140" customWidth="1"/>
    <col min="12804" max="12804" width="20.28515625" style="140" customWidth="1"/>
    <col min="12805" max="12805" width="13.28515625" style="140" customWidth="1"/>
    <col min="12806" max="12806" width="19.28515625" style="140" customWidth="1"/>
    <col min="12807" max="12807" width="13" style="140" customWidth="1"/>
    <col min="12808" max="13056" width="9.140625" style="140"/>
    <col min="13057" max="13057" width="10.7109375" style="140" customWidth="1"/>
    <col min="13058" max="13058" width="62.42578125" style="140" customWidth="1"/>
    <col min="13059" max="13059" width="21.42578125" style="140" customWidth="1"/>
    <col min="13060" max="13060" width="20.28515625" style="140" customWidth="1"/>
    <col min="13061" max="13061" width="13.28515625" style="140" customWidth="1"/>
    <col min="13062" max="13062" width="19.28515625" style="140" customWidth="1"/>
    <col min="13063" max="13063" width="13" style="140" customWidth="1"/>
    <col min="13064" max="13312" width="9.140625" style="140"/>
    <col min="13313" max="13313" width="10.7109375" style="140" customWidth="1"/>
    <col min="13314" max="13314" width="62.42578125" style="140" customWidth="1"/>
    <col min="13315" max="13315" width="21.42578125" style="140" customWidth="1"/>
    <col min="13316" max="13316" width="20.28515625" style="140" customWidth="1"/>
    <col min="13317" max="13317" width="13.28515625" style="140" customWidth="1"/>
    <col min="13318" max="13318" width="19.28515625" style="140" customWidth="1"/>
    <col min="13319" max="13319" width="13" style="140" customWidth="1"/>
    <col min="13320" max="13568" width="9.140625" style="140"/>
    <col min="13569" max="13569" width="10.7109375" style="140" customWidth="1"/>
    <col min="13570" max="13570" width="62.42578125" style="140" customWidth="1"/>
    <col min="13571" max="13571" width="21.42578125" style="140" customWidth="1"/>
    <col min="13572" max="13572" width="20.28515625" style="140" customWidth="1"/>
    <col min="13573" max="13573" width="13.28515625" style="140" customWidth="1"/>
    <col min="13574" max="13574" width="19.28515625" style="140" customWidth="1"/>
    <col min="13575" max="13575" width="13" style="140" customWidth="1"/>
    <col min="13576" max="13824" width="9.140625" style="140"/>
    <col min="13825" max="13825" width="10.7109375" style="140" customWidth="1"/>
    <col min="13826" max="13826" width="62.42578125" style="140" customWidth="1"/>
    <col min="13827" max="13827" width="21.42578125" style="140" customWidth="1"/>
    <col min="13828" max="13828" width="20.28515625" style="140" customWidth="1"/>
    <col min="13829" max="13829" width="13.28515625" style="140" customWidth="1"/>
    <col min="13830" max="13830" width="19.28515625" style="140" customWidth="1"/>
    <col min="13831" max="13831" width="13" style="140" customWidth="1"/>
    <col min="13832" max="14080" width="9.140625" style="140"/>
    <col min="14081" max="14081" width="10.7109375" style="140" customWidth="1"/>
    <col min="14082" max="14082" width="62.42578125" style="140" customWidth="1"/>
    <col min="14083" max="14083" width="21.42578125" style="140" customWidth="1"/>
    <col min="14084" max="14084" width="20.28515625" style="140" customWidth="1"/>
    <col min="14085" max="14085" width="13.28515625" style="140" customWidth="1"/>
    <col min="14086" max="14086" width="19.28515625" style="140" customWidth="1"/>
    <col min="14087" max="14087" width="13" style="140" customWidth="1"/>
    <col min="14088" max="14336" width="9.140625" style="140"/>
    <col min="14337" max="14337" width="10.7109375" style="140" customWidth="1"/>
    <col min="14338" max="14338" width="62.42578125" style="140" customWidth="1"/>
    <col min="14339" max="14339" width="21.42578125" style="140" customWidth="1"/>
    <col min="14340" max="14340" width="20.28515625" style="140" customWidth="1"/>
    <col min="14341" max="14341" width="13.28515625" style="140" customWidth="1"/>
    <col min="14342" max="14342" width="19.28515625" style="140" customWidth="1"/>
    <col min="14343" max="14343" width="13" style="140" customWidth="1"/>
    <col min="14344" max="14592" width="9.140625" style="140"/>
    <col min="14593" max="14593" width="10.7109375" style="140" customWidth="1"/>
    <col min="14594" max="14594" width="62.42578125" style="140" customWidth="1"/>
    <col min="14595" max="14595" width="21.42578125" style="140" customWidth="1"/>
    <col min="14596" max="14596" width="20.28515625" style="140" customWidth="1"/>
    <col min="14597" max="14597" width="13.28515625" style="140" customWidth="1"/>
    <col min="14598" max="14598" width="19.28515625" style="140" customWidth="1"/>
    <col min="14599" max="14599" width="13" style="140" customWidth="1"/>
    <col min="14600" max="14848" width="9.140625" style="140"/>
    <col min="14849" max="14849" width="10.7109375" style="140" customWidth="1"/>
    <col min="14850" max="14850" width="62.42578125" style="140" customWidth="1"/>
    <col min="14851" max="14851" width="21.42578125" style="140" customWidth="1"/>
    <col min="14852" max="14852" width="20.28515625" style="140" customWidth="1"/>
    <col min="14853" max="14853" width="13.28515625" style="140" customWidth="1"/>
    <col min="14854" max="14854" width="19.28515625" style="140" customWidth="1"/>
    <col min="14855" max="14855" width="13" style="140" customWidth="1"/>
    <col min="14856" max="15104" width="9.140625" style="140"/>
    <col min="15105" max="15105" width="10.7109375" style="140" customWidth="1"/>
    <col min="15106" max="15106" width="62.42578125" style="140" customWidth="1"/>
    <col min="15107" max="15107" width="21.42578125" style="140" customWidth="1"/>
    <col min="15108" max="15108" width="20.28515625" style="140" customWidth="1"/>
    <col min="15109" max="15109" width="13.28515625" style="140" customWidth="1"/>
    <col min="15110" max="15110" width="19.28515625" style="140" customWidth="1"/>
    <col min="15111" max="15111" width="13" style="140" customWidth="1"/>
    <col min="15112" max="15360" width="9.140625" style="140"/>
    <col min="15361" max="15361" width="10.7109375" style="140" customWidth="1"/>
    <col min="15362" max="15362" width="62.42578125" style="140" customWidth="1"/>
    <col min="15363" max="15363" width="21.42578125" style="140" customWidth="1"/>
    <col min="15364" max="15364" width="20.28515625" style="140" customWidth="1"/>
    <col min="15365" max="15365" width="13.28515625" style="140" customWidth="1"/>
    <col min="15366" max="15366" width="19.28515625" style="140" customWidth="1"/>
    <col min="15367" max="15367" width="13" style="140" customWidth="1"/>
    <col min="15368" max="15616" width="9.140625" style="140"/>
    <col min="15617" max="15617" width="10.7109375" style="140" customWidth="1"/>
    <col min="15618" max="15618" width="62.42578125" style="140" customWidth="1"/>
    <col min="15619" max="15619" width="21.42578125" style="140" customWidth="1"/>
    <col min="15620" max="15620" width="20.28515625" style="140" customWidth="1"/>
    <col min="15621" max="15621" width="13.28515625" style="140" customWidth="1"/>
    <col min="15622" max="15622" width="19.28515625" style="140" customWidth="1"/>
    <col min="15623" max="15623" width="13" style="140" customWidth="1"/>
    <col min="15624" max="15872" width="9.140625" style="140"/>
    <col min="15873" max="15873" width="10.7109375" style="140" customWidth="1"/>
    <col min="15874" max="15874" width="62.42578125" style="140" customWidth="1"/>
    <col min="15875" max="15875" width="21.42578125" style="140" customWidth="1"/>
    <col min="15876" max="15876" width="20.28515625" style="140" customWidth="1"/>
    <col min="15877" max="15877" width="13.28515625" style="140" customWidth="1"/>
    <col min="15878" max="15878" width="19.28515625" style="140" customWidth="1"/>
    <col min="15879" max="15879" width="13" style="140" customWidth="1"/>
    <col min="15880" max="16128" width="9.140625" style="140"/>
    <col min="16129" max="16129" width="10.7109375" style="140" customWidth="1"/>
    <col min="16130" max="16130" width="62.42578125" style="140" customWidth="1"/>
    <col min="16131" max="16131" width="21.42578125" style="140" customWidth="1"/>
    <col min="16132" max="16132" width="20.28515625" style="140" customWidth="1"/>
    <col min="16133" max="16133" width="13.28515625" style="140" customWidth="1"/>
    <col min="16134" max="16134" width="19.28515625" style="140" customWidth="1"/>
    <col min="16135" max="16135" width="13" style="140" customWidth="1"/>
    <col min="16136" max="16384" width="9.140625" style="140"/>
  </cols>
  <sheetData>
    <row r="1" spans="1:7" s="19" customFormat="1" ht="15.75" customHeight="1" x14ac:dyDescent="0.25">
      <c r="A1" s="136"/>
      <c r="B1" s="137"/>
      <c r="C1" s="206" t="s">
        <v>142</v>
      </c>
      <c r="D1" s="206"/>
    </row>
    <row r="2" spans="1:7" s="19" customFormat="1" ht="39" customHeight="1" x14ac:dyDescent="0.25">
      <c r="A2" s="136"/>
      <c r="B2" s="207"/>
      <c r="C2" s="21" t="s">
        <v>1</v>
      </c>
      <c r="D2" s="21"/>
    </row>
    <row r="3" spans="1:7" s="19" customFormat="1" ht="5.25" customHeight="1" x14ac:dyDescent="0.25">
      <c r="A3" s="136"/>
      <c r="B3" s="207"/>
    </row>
    <row r="4" spans="1:7" s="19" customFormat="1" ht="7.5" customHeight="1" x14ac:dyDescent="0.25">
      <c r="A4" s="136"/>
      <c r="B4" s="207"/>
    </row>
    <row r="5" spans="1:7" ht="16.5" customHeight="1" x14ac:dyDescent="0.2">
      <c r="D5" s="140"/>
      <c r="E5" s="140"/>
    </row>
    <row r="6" spans="1:7" ht="90" customHeight="1" x14ac:dyDescent="0.3">
      <c r="A6" s="208" t="s">
        <v>143</v>
      </c>
      <c r="B6" s="208"/>
      <c r="C6" s="208"/>
      <c r="D6" s="208"/>
      <c r="E6" s="209"/>
      <c r="F6" s="209"/>
      <c r="G6" s="209"/>
    </row>
    <row r="7" spans="1:7" s="212" customFormat="1" ht="23.25" customHeight="1" x14ac:dyDescent="0.25">
      <c r="A7" s="210"/>
      <c r="B7" s="210"/>
      <c r="C7" s="210"/>
      <c r="D7" s="211"/>
      <c r="E7" s="211"/>
      <c r="F7" s="211"/>
      <c r="G7" s="211"/>
    </row>
    <row r="8" spans="1:7" ht="18" customHeight="1" thickBot="1" x14ac:dyDescent="0.3">
      <c r="A8" s="213"/>
      <c r="B8" s="213"/>
      <c r="C8" s="213"/>
      <c r="D8" s="214" t="s">
        <v>144</v>
      </c>
      <c r="E8" s="209"/>
      <c r="F8" s="209"/>
      <c r="G8" s="209"/>
    </row>
    <row r="9" spans="1:7" ht="18.75" customHeight="1" x14ac:dyDescent="0.2">
      <c r="A9" s="215" t="s">
        <v>145</v>
      </c>
      <c r="B9" s="215" t="s">
        <v>146</v>
      </c>
      <c r="C9" s="216" t="s">
        <v>147</v>
      </c>
      <c r="D9" s="217" t="s">
        <v>148</v>
      </c>
      <c r="E9" s="140"/>
    </row>
    <row r="10" spans="1:7" s="221" customFormat="1" ht="73.5" customHeight="1" thickBot="1" x14ac:dyDescent="0.3">
      <c r="A10" s="218"/>
      <c r="B10" s="218"/>
      <c r="C10" s="219"/>
      <c r="D10" s="220"/>
    </row>
    <row r="11" spans="1:7" ht="37.5" x14ac:dyDescent="0.3">
      <c r="A11" s="222" t="s">
        <v>149</v>
      </c>
      <c r="B11" s="223" t="s">
        <v>150</v>
      </c>
      <c r="C11" s="224">
        <f>C13+C14+C15+C16+C17+C28</f>
        <v>84245.965370000005</v>
      </c>
      <c r="D11" s="225">
        <f>D13+D14+D15+D16+D17+D28</f>
        <v>66857.206305404805</v>
      </c>
      <c r="E11" s="140"/>
    </row>
    <row r="12" spans="1:7" ht="18.75" x14ac:dyDescent="0.3">
      <c r="A12" s="226"/>
      <c r="B12" s="227" t="s">
        <v>151</v>
      </c>
      <c r="C12" s="228"/>
      <c r="D12" s="229"/>
      <c r="E12" s="140"/>
    </row>
    <row r="13" spans="1:7" ht="18.75" x14ac:dyDescent="0.3">
      <c r="A13" s="230" t="s">
        <v>152</v>
      </c>
      <c r="B13" s="231" t="s">
        <v>153</v>
      </c>
      <c r="C13" s="232">
        <f>'[1]Приложение 5 (НВВ)'!H17</f>
        <v>2471.08</v>
      </c>
      <c r="D13" s="233">
        <f>'[1]Приложение 5 (НВВ)'!K17</f>
        <v>2047.7477280000003</v>
      </c>
      <c r="E13" s="140"/>
    </row>
    <row r="14" spans="1:7" ht="18.75" x14ac:dyDescent="0.3">
      <c r="A14" s="230" t="s">
        <v>154</v>
      </c>
      <c r="B14" s="231" t="s">
        <v>155</v>
      </c>
      <c r="C14" s="232">
        <f>'[1]Приложение 5 (НВВ)'!H18</f>
        <v>707.91700000000003</v>
      </c>
      <c r="D14" s="233">
        <f>'[1]Приложение 5 (НВВ)'!K18</f>
        <v>1783.5092184000002</v>
      </c>
      <c r="E14" s="140"/>
    </row>
    <row r="15" spans="1:7" ht="18.75" x14ac:dyDescent="0.3">
      <c r="A15" s="230" t="s">
        <v>156</v>
      </c>
      <c r="B15" s="231" t="s">
        <v>157</v>
      </c>
      <c r="C15" s="232">
        <f>'[1]Приложение 5 (НВВ)'!H19</f>
        <v>44595</v>
      </c>
      <c r="D15" s="233">
        <f>'[1]Приложение 5 (НВВ)'!K19</f>
        <v>36126.4141992</v>
      </c>
      <c r="E15" s="140"/>
    </row>
    <row r="16" spans="1:7" ht="18.75" x14ac:dyDescent="0.3">
      <c r="A16" s="230" t="s">
        <v>158</v>
      </c>
      <c r="B16" s="231" t="s">
        <v>159</v>
      </c>
      <c r="C16" s="232">
        <f>'[1]Приложение 5 (НВВ)'!H20</f>
        <v>12932.55</v>
      </c>
      <c r="D16" s="233">
        <f>'[1]Приложение 5 (НВВ)'!K20</f>
        <v>10929.981441600001</v>
      </c>
      <c r="E16" s="140"/>
    </row>
    <row r="17" spans="1:5" ht="18.75" x14ac:dyDescent="0.3">
      <c r="A17" s="230" t="s">
        <v>160</v>
      </c>
      <c r="B17" s="231" t="s">
        <v>161</v>
      </c>
      <c r="C17" s="232">
        <f>C19+C20+C21</f>
        <v>19051.418369999999</v>
      </c>
      <c r="D17" s="234">
        <f>D19+D20+D21</f>
        <v>14362.288482399999</v>
      </c>
      <c r="E17" s="140"/>
    </row>
    <row r="18" spans="1:5" ht="18.75" x14ac:dyDescent="0.3">
      <c r="A18" s="230"/>
      <c r="B18" s="231" t="s">
        <v>162</v>
      </c>
      <c r="C18" s="235"/>
      <c r="D18" s="236"/>
      <c r="E18" s="140"/>
    </row>
    <row r="19" spans="1:5" ht="20.25" customHeight="1" x14ac:dyDescent="0.3">
      <c r="A19" s="230" t="s">
        <v>163</v>
      </c>
      <c r="B19" s="231" t="s">
        <v>164</v>
      </c>
      <c r="C19" s="237">
        <f>'[1]Приложение 5 (НВВ)'!H22</f>
        <v>717</v>
      </c>
      <c r="D19" s="238">
        <f>'[1]Приложение 5 (НВВ)'!K22</f>
        <v>744.94636320000006</v>
      </c>
      <c r="E19" s="140"/>
    </row>
    <row r="20" spans="1:5" ht="37.5" customHeight="1" x14ac:dyDescent="0.3">
      <c r="A20" s="230" t="s">
        <v>165</v>
      </c>
      <c r="B20" s="231" t="s">
        <v>166</v>
      </c>
      <c r="C20" s="237">
        <f>'[1]Приложение 5 (НВВ)'!H52</f>
        <v>1538.13337</v>
      </c>
      <c r="D20" s="238">
        <f>'[1]Приложение 5 (НВВ)'!K52</f>
        <v>1658.9849016000001</v>
      </c>
      <c r="E20" s="140"/>
    </row>
    <row r="21" spans="1:5" ht="34.5" customHeight="1" x14ac:dyDescent="0.3">
      <c r="A21" s="230" t="s">
        <v>167</v>
      </c>
      <c r="B21" s="231" t="s">
        <v>168</v>
      </c>
      <c r="C21" s="237">
        <f>C23+C24+C25+C26+C27</f>
        <v>16796.285</v>
      </c>
      <c r="D21" s="239">
        <f>D23+D24+D25+D26+D27</f>
        <v>11958.3572176</v>
      </c>
      <c r="E21" s="140"/>
    </row>
    <row r="22" spans="1:5" ht="18.75" x14ac:dyDescent="0.3">
      <c r="A22" s="230"/>
      <c r="B22" s="231" t="s">
        <v>151</v>
      </c>
      <c r="C22" s="235"/>
      <c r="D22" s="236"/>
      <c r="E22" s="140"/>
    </row>
    <row r="23" spans="1:5" ht="18.75" x14ac:dyDescent="0.3">
      <c r="A23" s="230" t="s">
        <v>169</v>
      </c>
      <c r="B23" s="240" t="s">
        <v>170</v>
      </c>
      <c r="C23" s="237">
        <f>'[1]Приложение 5 (НВВ)'!H53</f>
        <v>237.43</v>
      </c>
      <c r="D23" s="238">
        <f>'[1]Приложение 5 (НВВ)'!K53</f>
        <v>273.99487440000001</v>
      </c>
      <c r="E23" s="140"/>
    </row>
    <row r="24" spans="1:5" ht="18.75" x14ac:dyDescent="0.3">
      <c r="A24" s="230" t="s">
        <v>171</v>
      </c>
      <c r="B24" s="231" t="s">
        <v>172</v>
      </c>
      <c r="C24" s="237">
        <f>'[1]Приложение 5 (НВВ)'!H54</f>
        <v>1135.5229999999999</v>
      </c>
      <c r="D24" s="238">
        <f>'[1]Приложение 5 (НВВ)'!K54</f>
        <v>147.75012720000001</v>
      </c>
      <c r="E24" s="140"/>
    </row>
    <row r="25" spans="1:5" ht="37.5" x14ac:dyDescent="0.3">
      <c r="A25" s="230" t="s">
        <v>173</v>
      </c>
      <c r="B25" s="231" t="s">
        <v>174</v>
      </c>
      <c r="C25" s="237">
        <f>'[1]Приложение 5 (НВВ)'!H55</f>
        <v>391.51100000000002</v>
      </c>
      <c r="D25" s="238">
        <f>'[1]Приложение 5 (НВВ)'!K55</f>
        <v>343.74852720000001</v>
      </c>
      <c r="E25" s="140"/>
    </row>
    <row r="26" spans="1:5" ht="18.75" x14ac:dyDescent="0.3">
      <c r="A26" s="230" t="s">
        <v>175</v>
      </c>
      <c r="B26" s="231" t="s">
        <v>176</v>
      </c>
      <c r="C26" s="237">
        <f>'[1]Приложение 5 (НВВ)'!H56</f>
        <v>146.10599999999999</v>
      </c>
      <c r="D26" s="238">
        <f>'[1]Приложение 5 (НВВ)'!K56</f>
        <v>181.76673840000001</v>
      </c>
      <c r="E26" s="140"/>
    </row>
    <row r="27" spans="1:5" ht="38.25" customHeight="1" x14ac:dyDescent="0.3">
      <c r="A27" s="230" t="s">
        <v>177</v>
      </c>
      <c r="B27" s="231" t="s">
        <v>178</v>
      </c>
      <c r="C27" s="237">
        <f>'[1]Приложение 5 (НВВ)'!H57+'[1]Приложение 5 (НВВ)'!H50+'[1]Приложение 5 (НВВ)'!H51</f>
        <v>14885.715</v>
      </c>
      <c r="D27" s="238">
        <f>'[1]Приложение 5 (НВВ)'!K57+'[1]Приложение 5 (НВВ)'!K50+'[1]Приложение 5 (НВВ)'!K51</f>
        <v>11011.0969504</v>
      </c>
      <c r="E27" s="140"/>
    </row>
    <row r="28" spans="1:5" ht="18.75" x14ac:dyDescent="0.3">
      <c r="A28" s="230" t="s">
        <v>179</v>
      </c>
      <c r="B28" s="231" t="s">
        <v>180</v>
      </c>
      <c r="C28" s="232">
        <f>C30+C31+C32+C33</f>
        <v>4488</v>
      </c>
      <c r="D28" s="233">
        <f>D30+D31+D32+D33</f>
        <v>1607.2652358048001</v>
      </c>
      <c r="E28" s="140"/>
    </row>
    <row r="29" spans="1:5" ht="18.75" x14ac:dyDescent="0.3">
      <c r="A29" s="230"/>
      <c r="B29" s="231" t="s">
        <v>151</v>
      </c>
      <c r="C29" s="235"/>
      <c r="D29" s="236"/>
      <c r="E29" s="140"/>
    </row>
    <row r="30" spans="1:5" ht="18.75" x14ac:dyDescent="0.3">
      <c r="A30" s="230" t="s">
        <v>181</v>
      </c>
      <c r="B30" s="231" t="s">
        <v>182</v>
      </c>
      <c r="C30" s="237">
        <f>'[1]Приложение 5 (НВВ)'!H31</f>
        <v>3</v>
      </c>
      <c r="D30" s="238">
        <f>'[1]Приложение 5 (НВВ)'!K31</f>
        <v>0</v>
      </c>
      <c r="E30" s="140"/>
    </row>
    <row r="31" spans="1:5" ht="18.75" x14ac:dyDescent="0.3">
      <c r="A31" s="230" t="s">
        <v>183</v>
      </c>
      <c r="B31" s="231" t="s">
        <v>184</v>
      </c>
      <c r="C31" s="237">
        <f>'[1]Приложение 5 (НВВ)'!H32</f>
        <v>0</v>
      </c>
      <c r="D31" s="238">
        <f>'[1]Приложение 5 (НВВ)'!K32</f>
        <v>0</v>
      </c>
      <c r="E31" s="140"/>
    </row>
    <row r="32" spans="1:5" ht="18.75" x14ac:dyDescent="0.3">
      <c r="A32" s="230" t="s">
        <v>185</v>
      </c>
      <c r="B32" s="241" t="s">
        <v>186</v>
      </c>
      <c r="C32" s="237">
        <f>'[1]Приложение 5 (НВВ)'!H33</f>
        <v>2993</v>
      </c>
      <c r="D32" s="238">
        <f>'[1]Приложение 5 (НВВ)'!K33</f>
        <v>531.45179580479999</v>
      </c>
      <c r="E32" s="140"/>
    </row>
    <row r="33" spans="1:5" ht="37.5" x14ac:dyDescent="0.3">
      <c r="A33" s="230" t="s">
        <v>187</v>
      </c>
      <c r="B33" s="231" t="s">
        <v>188</v>
      </c>
      <c r="C33" s="237">
        <f>'[1]Приложение 5 (НВВ)'!H34</f>
        <v>1492</v>
      </c>
      <c r="D33" s="238">
        <f>'[1]Приложение 5 (НВВ)'!K34</f>
        <v>1075.8134400000001</v>
      </c>
      <c r="E33" s="140"/>
    </row>
    <row r="34" spans="1:5" ht="93.75" x14ac:dyDescent="0.3">
      <c r="A34" s="242" t="s">
        <v>189</v>
      </c>
      <c r="B34" s="243" t="s">
        <v>190</v>
      </c>
      <c r="C34" s="244">
        <f>'[1]Приложение 5 (НВВ)'!H35</f>
        <v>512627.23599999998</v>
      </c>
      <c r="D34" s="245">
        <f>'[1]Приложение 5 (НВВ)'!K35</f>
        <v>413423.20268139226</v>
      </c>
      <c r="E34" s="140"/>
    </row>
    <row r="35" spans="1:5" s="248" customFormat="1" ht="18.75" x14ac:dyDescent="0.3">
      <c r="A35" s="242" t="s">
        <v>191</v>
      </c>
      <c r="B35" s="243" t="s">
        <v>192</v>
      </c>
      <c r="C35" s="246"/>
      <c r="D35" s="247"/>
    </row>
    <row r="36" spans="1:5" s="201" customFormat="1" ht="41.25" customHeight="1" thickBot="1" x14ac:dyDescent="0.35">
      <c r="A36" s="249"/>
      <c r="B36" s="250" t="s">
        <v>193</v>
      </c>
      <c r="C36" s="251">
        <f>C11+C34</f>
        <v>596873.20137000002</v>
      </c>
      <c r="D36" s="252">
        <f>D11+D34</f>
        <v>480280.40898679709</v>
      </c>
    </row>
    <row r="37" spans="1:5" ht="21" customHeight="1" x14ac:dyDescent="0.2">
      <c r="A37" s="253" t="s">
        <v>194</v>
      </c>
      <c r="B37" s="140" t="s">
        <v>195</v>
      </c>
    </row>
  </sheetData>
  <mergeCells count="8">
    <mergeCell ref="C1:D1"/>
    <mergeCell ref="C2:D2"/>
    <mergeCell ref="A6:D6"/>
    <mergeCell ref="A7:C7"/>
    <mergeCell ref="A9:A10"/>
    <mergeCell ref="B9:B10"/>
    <mergeCell ref="C9:C10"/>
    <mergeCell ref="D9:D10"/>
  </mergeCells>
  <printOptions horizontalCentered="1"/>
  <pageMargins left="0" right="0" top="0" bottom="0" header="0" footer="0"/>
  <pageSetup paperSize="9" scale="81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D23"/>
  <sheetViews>
    <sheetView view="pageBreakPreview" zoomScale="70" zoomScaleNormal="100" zoomScaleSheetLayoutView="70" workbookViewId="0">
      <selection activeCell="A4" sqref="A4:C4"/>
    </sheetView>
  </sheetViews>
  <sheetFormatPr defaultRowHeight="12.75" x14ac:dyDescent="0.2"/>
  <cols>
    <col min="1" max="1" width="43.5703125" style="3" customWidth="1"/>
    <col min="2" max="2" width="37.140625" style="3" customWidth="1"/>
    <col min="3" max="3" width="34.7109375" style="3" customWidth="1"/>
    <col min="4" max="256" width="9.140625" style="3"/>
    <col min="257" max="257" width="43.5703125" style="3" customWidth="1"/>
    <col min="258" max="258" width="37.140625" style="3" customWidth="1"/>
    <col min="259" max="259" width="34.7109375" style="3" customWidth="1"/>
    <col min="260" max="512" width="9.140625" style="3"/>
    <col min="513" max="513" width="43.5703125" style="3" customWidth="1"/>
    <col min="514" max="514" width="37.140625" style="3" customWidth="1"/>
    <col min="515" max="515" width="34.7109375" style="3" customWidth="1"/>
    <col min="516" max="768" width="9.140625" style="3"/>
    <col min="769" max="769" width="43.5703125" style="3" customWidth="1"/>
    <col min="770" max="770" width="37.140625" style="3" customWidth="1"/>
    <col min="771" max="771" width="34.7109375" style="3" customWidth="1"/>
    <col min="772" max="1024" width="9.140625" style="3"/>
    <col min="1025" max="1025" width="43.5703125" style="3" customWidth="1"/>
    <col min="1026" max="1026" width="37.140625" style="3" customWidth="1"/>
    <col min="1027" max="1027" width="34.7109375" style="3" customWidth="1"/>
    <col min="1028" max="1280" width="9.140625" style="3"/>
    <col min="1281" max="1281" width="43.5703125" style="3" customWidth="1"/>
    <col min="1282" max="1282" width="37.140625" style="3" customWidth="1"/>
    <col min="1283" max="1283" width="34.7109375" style="3" customWidth="1"/>
    <col min="1284" max="1536" width="9.140625" style="3"/>
    <col min="1537" max="1537" width="43.5703125" style="3" customWidth="1"/>
    <col min="1538" max="1538" width="37.140625" style="3" customWidth="1"/>
    <col min="1539" max="1539" width="34.7109375" style="3" customWidth="1"/>
    <col min="1540" max="1792" width="9.140625" style="3"/>
    <col min="1793" max="1793" width="43.5703125" style="3" customWidth="1"/>
    <col min="1794" max="1794" width="37.140625" style="3" customWidth="1"/>
    <col min="1795" max="1795" width="34.7109375" style="3" customWidth="1"/>
    <col min="1796" max="2048" width="9.140625" style="3"/>
    <col min="2049" max="2049" width="43.5703125" style="3" customWidth="1"/>
    <col min="2050" max="2050" width="37.140625" style="3" customWidth="1"/>
    <col min="2051" max="2051" width="34.7109375" style="3" customWidth="1"/>
    <col min="2052" max="2304" width="9.140625" style="3"/>
    <col min="2305" max="2305" width="43.5703125" style="3" customWidth="1"/>
    <col min="2306" max="2306" width="37.140625" style="3" customWidth="1"/>
    <col min="2307" max="2307" width="34.7109375" style="3" customWidth="1"/>
    <col min="2308" max="2560" width="9.140625" style="3"/>
    <col min="2561" max="2561" width="43.5703125" style="3" customWidth="1"/>
    <col min="2562" max="2562" width="37.140625" style="3" customWidth="1"/>
    <col min="2563" max="2563" width="34.7109375" style="3" customWidth="1"/>
    <col min="2564" max="2816" width="9.140625" style="3"/>
    <col min="2817" max="2817" width="43.5703125" style="3" customWidth="1"/>
    <col min="2818" max="2818" width="37.140625" style="3" customWidth="1"/>
    <col min="2819" max="2819" width="34.7109375" style="3" customWidth="1"/>
    <col min="2820" max="3072" width="9.140625" style="3"/>
    <col min="3073" max="3073" width="43.5703125" style="3" customWidth="1"/>
    <col min="3074" max="3074" width="37.140625" style="3" customWidth="1"/>
    <col min="3075" max="3075" width="34.7109375" style="3" customWidth="1"/>
    <col min="3076" max="3328" width="9.140625" style="3"/>
    <col min="3329" max="3329" width="43.5703125" style="3" customWidth="1"/>
    <col min="3330" max="3330" width="37.140625" style="3" customWidth="1"/>
    <col min="3331" max="3331" width="34.7109375" style="3" customWidth="1"/>
    <col min="3332" max="3584" width="9.140625" style="3"/>
    <col min="3585" max="3585" width="43.5703125" style="3" customWidth="1"/>
    <col min="3586" max="3586" width="37.140625" style="3" customWidth="1"/>
    <col min="3587" max="3587" width="34.7109375" style="3" customWidth="1"/>
    <col min="3588" max="3840" width="9.140625" style="3"/>
    <col min="3841" max="3841" width="43.5703125" style="3" customWidth="1"/>
    <col min="3842" max="3842" width="37.140625" style="3" customWidth="1"/>
    <col min="3843" max="3843" width="34.7109375" style="3" customWidth="1"/>
    <col min="3844" max="4096" width="9.140625" style="3"/>
    <col min="4097" max="4097" width="43.5703125" style="3" customWidth="1"/>
    <col min="4098" max="4098" width="37.140625" style="3" customWidth="1"/>
    <col min="4099" max="4099" width="34.7109375" style="3" customWidth="1"/>
    <col min="4100" max="4352" width="9.140625" style="3"/>
    <col min="4353" max="4353" width="43.5703125" style="3" customWidth="1"/>
    <col min="4354" max="4354" width="37.140625" style="3" customWidth="1"/>
    <col min="4355" max="4355" width="34.7109375" style="3" customWidth="1"/>
    <col min="4356" max="4608" width="9.140625" style="3"/>
    <col min="4609" max="4609" width="43.5703125" style="3" customWidth="1"/>
    <col min="4610" max="4610" width="37.140625" style="3" customWidth="1"/>
    <col min="4611" max="4611" width="34.7109375" style="3" customWidth="1"/>
    <col min="4612" max="4864" width="9.140625" style="3"/>
    <col min="4865" max="4865" width="43.5703125" style="3" customWidth="1"/>
    <col min="4866" max="4866" width="37.140625" style="3" customWidth="1"/>
    <col min="4867" max="4867" width="34.7109375" style="3" customWidth="1"/>
    <col min="4868" max="5120" width="9.140625" style="3"/>
    <col min="5121" max="5121" width="43.5703125" style="3" customWidth="1"/>
    <col min="5122" max="5122" width="37.140625" style="3" customWidth="1"/>
    <col min="5123" max="5123" width="34.7109375" style="3" customWidth="1"/>
    <col min="5124" max="5376" width="9.140625" style="3"/>
    <col min="5377" max="5377" width="43.5703125" style="3" customWidth="1"/>
    <col min="5378" max="5378" width="37.140625" style="3" customWidth="1"/>
    <col min="5379" max="5379" width="34.7109375" style="3" customWidth="1"/>
    <col min="5380" max="5632" width="9.140625" style="3"/>
    <col min="5633" max="5633" width="43.5703125" style="3" customWidth="1"/>
    <col min="5634" max="5634" width="37.140625" style="3" customWidth="1"/>
    <col min="5635" max="5635" width="34.7109375" style="3" customWidth="1"/>
    <col min="5636" max="5888" width="9.140625" style="3"/>
    <col min="5889" max="5889" width="43.5703125" style="3" customWidth="1"/>
    <col min="5890" max="5890" width="37.140625" style="3" customWidth="1"/>
    <col min="5891" max="5891" width="34.7109375" style="3" customWidth="1"/>
    <col min="5892" max="6144" width="9.140625" style="3"/>
    <col min="6145" max="6145" width="43.5703125" style="3" customWidth="1"/>
    <col min="6146" max="6146" width="37.140625" style="3" customWidth="1"/>
    <col min="6147" max="6147" width="34.7109375" style="3" customWidth="1"/>
    <col min="6148" max="6400" width="9.140625" style="3"/>
    <col min="6401" max="6401" width="43.5703125" style="3" customWidth="1"/>
    <col min="6402" max="6402" width="37.140625" style="3" customWidth="1"/>
    <col min="6403" max="6403" width="34.7109375" style="3" customWidth="1"/>
    <col min="6404" max="6656" width="9.140625" style="3"/>
    <col min="6657" max="6657" width="43.5703125" style="3" customWidth="1"/>
    <col min="6658" max="6658" width="37.140625" style="3" customWidth="1"/>
    <col min="6659" max="6659" width="34.7109375" style="3" customWidth="1"/>
    <col min="6660" max="6912" width="9.140625" style="3"/>
    <col min="6913" max="6913" width="43.5703125" style="3" customWidth="1"/>
    <col min="6914" max="6914" width="37.140625" style="3" customWidth="1"/>
    <col min="6915" max="6915" width="34.7109375" style="3" customWidth="1"/>
    <col min="6916" max="7168" width="9.140625" style="3"/>
    <col min="7169" max="7169" width="43.5703125" style="3" customWidth="1"/>
    <col min="7170" max="7170" width="37.140625" style="3" customWidth="1"/>
    <col min="7171" max="7171" width="34.7109375" style="3" customWidth="1"/>
    <col min="7172" max="7424" width="9.140625" style="3"/>
    <col min="7425" max="7425" width="43.5703125" style="3" customWidth="1"/>
    <col min="7426" max="7426" width="37.140625" style="3" customWidth="1"/>
    <col min="7427" max="7427" width="34.7109375" style="3" customWidth="1"/>
    <col min="7428" max="7680" width="9.140625" style="3"/>
    <col min="7681" max="7681" width="43.5703125" style="3" customWidth="1"/>
    <col min="7682" max="7682" width="37.140625" style="3" customWidth="1"/>
    <col min="7683" max="7683" width="34.7109375" style="3" customWidth="1"/>
    <col min="7684" max="7936" width="9.140625" style="3"/>
    <col min="7937" max="7937" width="43.5703125" style="3" customWidth="1"/>
    <col min="7938" max="7938" width="37.140625" style="3" customWidth="1"/>
    <col min="7939" max="7939" width="34.7109375" style="3" customWidth="1"/>
    <col min="7940" max="8192" width="9.140625" style="3"/>
    <col min="8193" max="8193" width="43.5703125" style="3" customWidth="1"/>
    <col min="8194" max="8194" width="37.140625" style="3" customWidth="1"/>
    <col min="8195" max="8195" width="34.7109375" style="3" customWidth="1"/>
    <col min="8196" max="8448" width="9.140625" style="3"/>
    <col min="8449" max="8449" width="43.5703125" style="3" customWidth="1"/>
    <col min="8450" max="8450" width="37.140625" style="3" customWidth="1"/>
    <col min="8451" max="8451" width="34.7109375" style="3" customWidth="1"/>
    <col min="8452" max="8704" width="9.140625" style="3"/>
    <col min="8705" max="8705" width="43.5703125" style="3" customWidth="1"/>
    <col min="8706" max="8706" width="37.140625" style="3" customWidth="1"/>
    <col min="8707" max="8707" width="34.7109375" style="3" customWidth="1"/>
    <col min="8708" max="8960" width="9.140625" style="3"/>
    <col min="8961" max="8961" width="43.5703125" style="3" customWidth="1"/>
    <col min="8962" max="8962" width="37.140625" style="3" customWidth="1"/>
    <col min="8963" max="8963" width="34.7109375" style="3" customWidth="1"/>
    <col min="8964" max="9216" width="9.140625" style="3"/>
    <col min="9217" max="9217" width="43.5703125" style="3" customWidth="1"/>
    <col min="9218" max="9218" width="37.140625" style="3" customWidth="1"/>
    <col min="9219" max="9219" width="34.7109375" style="3" customWidth="1"/>
    <col min="9220" max="9472" width="9.140625" style="3"/>
    <col min="9473" max="9473" width="43.5703125" style="3" customWidth="1"/>
    <col min="9474" max="9474" width="37.140625" style="3" customWidth="1"/>
    <col min="9475" max="9475" width="34.7109375" style="3" customWidth="1"/>
    <col min="9476" max="9728" width="9.140625" style="3"/>
    <col min="9729" max="9729" width="43.5703125" style="3" customWidth="1"/>
    <col min="9730" max="9730" width="37.140625" style="3" customWidth="1"/>
    <col min="9731" max="9731" width="34.7109375" style="3" customWidth="1"/>
    <col min="9732" max="9984" width="9.140625" style="3"/>
    <col min="9985" max="9985" width="43.5703125" style="3" customWidth="1"/>
    <col min="9986" max="9986" width="37.140625" style="3" customWidth="1"/>
    <col min="9987" max="9987" width="34.7109375" style="3" customWidth="1"/>
    <col min="9988" max="10240" width="9.140625" style="3"/>
    <col min="10241" max="10241" width="43.5703125" style="3" customWidth="1"/>
    <col min="10242" max="10242" width="37.140625" style="3" customWidth="1"/>
    <col min="10243" max="10243" width="34.7109375" style="3" customWidth="1"/>
    <col min="10244" max="10496" width="9.140625" style="3"/>
    <col min="10497" max="10497" width="43.5703125" style="3" customWidth="1"/>
    <col min="10498" max="10498" width="37.140625" style="3" customWidth="1"/>
    <col min="10499" max="10499" width="34.7109375" style="3" customWidth="1"/>
    <col min="10500" max="10752" width="9.140625" style="3"/>
    <col min="10753" max="10753" width="43.5703125" style="3" customWidth="1"/>
    <col min="10754" max="10754" width="37.140625" style="3" customWidth="1"/>
    <col min="10755" max="10755" width="34.7109375" style="3" customWidth="1"/>
    <col min="10756" max="11008" width="9.140625" style="3"/>
    <col min="11009" max="11009" width="43.5703125" style="3" customWidth="1"/>
    <col min="11010" max="11010" width="37.140625" style="3" customWidth="1"/>
    <col min="11011" max="11011" width="34.7109375" style="3" customWidth="1"/>
    <col min="11012" max="11264" width="9.140625" style="3"/>
    <col min="11265" max="11265" width="43.5703125" style="3" customWidth="1"/>
    <col min="11266" max="11266" width="37.140625" style="3" customWidth="1"/>
    <col min="11267" max="11267" width="34.7109375" style="3" customWidth="1"/>
    <col min="11268" max="11520" width="9.140625" style="3"/>
    <col min="11521" max="11521" width="43.5703125" style="3" customWidth="1"/>
    <col min="11522" max="11522" width="37.140625" style="3" customWidth="1"/>
    <col min="11523" max="11523" width="34.7109375" style="3" customWidth="1"/>
    <col min="11524" max="11776" width="9.140625" style="3"/>
    <col min="11777" max="11777" width="43.5703125" style="3" customWidth="1"/>
    <col min="11778" max="11778" width="37.140625" style="3" customWidth="1"/>
    <col min="11779" max="11779" width="34.7109375" style="3" customWidth="1"/>
    <col min="11780" max="12032" width="9.140625" style="3"/>
    <col min="12033" max="12033" width="43.5703125" style="3" customWidth="1"/>
    <col min="12034" max="12034" width="37.140625" style="3" customWidth="1"/>
    <col min="12035" max="12035" width="34.7109375" style="3" customWidth="1"/>
    <col min="12036" max="12288" width="9.140625" style="3"/>
    <col min="12289" max="12289" width="43.5703125" style="3" customWidth="1"/>
    <col min="12290" max="12290" width="37.140625" style="3" customWidth="1"/>
    <col min="12291" max="12291" width="34.7109375" style="3" customWidth="1"/>
    <col min="12292" max="12544" width="9.140625" style="3"/>
    <col min="12545" max="12545" width="43.5703125" style="3" customWidth="1"/>
    <col min="12546" max="12546" width="37.140625" style="3" customWidth="1"/>
    <col min="12547" max="12547" width="34.7109375" style="3" customWidth="1"/>
    <col min="12548" max="12800" width="9.140625" style="3"/>
    <col min="12801" max="12801" width="43.5703125" style="3" customWidth="1"/>
    <col min="12802" max="12802" width="37.140625" style="3" customWidth="1"/>
    <col min="12803" max="12803" width="34.7109375" style="3" customWidth="1"/>
    <col min="12804" max="13056" width="9.140625" style="3"/>
    <col min="13057" max="13057" width="43.5703125" style="3" customWidth="1"/>
    <col min="13058" max="13058" width="37.140625" style="3" customWidth="1"/>
    <col min="13059" max="13059" width="34.7109375" style="3" customWidth="1"/>
    <col min="13060" max="13312" width="9.140625" style="3"/>
    <col min="13313" max="13313" width="43.5703125" style="3" customWidth="1"/>
    <col min="13314" max="13314" width="37.140625" style="3" customWidth="1"/>
    <col min="13315" max="13315" width="34.7109375" style="3" customWidth="1"/>
    <col min="13316" max="13568" width="9.140625" style="3"/>
    <col min="13569" max="13569" width="43.5703125" style="3" customWidth="1"/>
    <col min="13570" max="13570" width="37.140625" style="3" customWidth="1"/>
    <col min="13571" max="13571" width="34.7109375" style="3" customWidth="1"/>
    <col min="13572" max="13824" width="9.140625" style="3"/>
    <col min="13825" max="13825" width="43.5703125" style="3" customWidth="1"/>
    <col min="13826" max="13826" width="37.140625" style="3" customWidth="1"/>
    <col min="13827" max="13827" width="34.7109375" style="3" customWidth="1"/>
    <col min="13828" max="14080" width="9.140625" style="3"/>
    <col min="14081" max="14081" width="43.5703125" style="3" customWidth="1"/>
    <col min="14082" max="14082" width="37.140625" style="3" customWidth="1"/>
    <col min="14083" max="14083" width="34.7109375" style="3" customWidth="1"/>
    <col min="14084" max="14336" width="9.140625" style="3"/>
    <col min="14337" max="14337" width="43.5703125" style="3" customWidth="1"/>
    <col min="14338" max="14338" width="37.140625" style="3" customWidth="1"/>
    <col min="14339" max="14339" width="34.7109375" style="3" customWidth="1"/>
    <col min="14340" max="14592" width="9.140625" style="3"/>
    <col min="14593" max="14593" width="43.5703125" style="3" customWidth="1"/>
    <col min="14594" max="14594" width="37.140625" style="3" customWidth="1"/>
    <col min="14595" max="14595" width="34.7109375" style="3" customWidth="1"/>
    <col min="14596" max="14848" width="9.140625" style="3"/>
    <col min="14849" max="14849" width="43.5703125" style="3" customWidth="1"/>
    <col min="14850" max="14850" width="37.140625" style="3" customWidth="1"/>
    <col min="14851" max="14851" width="34.7109375" style="3" customWidth="1"/>
    <col min="14852" max="15104" width="9.140625" style="3"/>
    <col min="15105" max="15105" width="43.5703125" style="3" customWidth="1"/>
    <col min="15106" max="15106" width="37.140625" style="3" customWidth="1"/>
    <col min="15107" max="15107" width="34.7109375" style="3" customWidth="1"/>
    <col min="15108" max="15360" width="9.140625" style="3"/>
    <col min="15361" max="15361" width="43.5703125" style="3" customWidth="1"/>
    <col min="15362" max="15362" width="37.140625" style="3" customWidth="1"/>
    <col min="15363" max="15363" width="34.7109375" style="3" customWidth="1"/>
    <col min="15364" max="15616" width="9.140625" style="3"/>
    <col min="15617" max="15617" width="43.5703125" style="3" customWidth="1"/>
    <col min="15618" max="15618" width="37.140625" style="3" customWidth="1"/>
    <col min="15619" max="15619" width="34.7109375" style="3" customWidth="1"/>
    <col min="15620" max="15872" width="9.140625" style="3"/>
    <col min="15873" max="15873" width="43.5703125" style="3" customWidth="1"/>
    <col min="15874" max="15874" width="37.140625" style="3" customWidth="1"/>
    <col min="15875" max="15875" width="34.7109375" style="3" customWidth="1"/>
    <col min="15876" max="16128" width="9.140625" style="3"/>
    <col min="16129" max="16129" width="43.5703125" style="3" customWidth="1"/>
    <col min="16130" max="16130" width="37.140625" style="3" customWidth="1"/>
    <col min="16131" max="16131" width="34.7109375" style="3" customWidth="1"/>
    <col min="16132" max="16384" width="9.140625" style="3"/>
  </cols>
  <sheetData>
    <row r="1" spans="1:4" x14ac:dyDescent="0.2">
      <c r="B1" s="21" t="s">
        <v>196</v>
      </c>
      <c r="C1" s="21"/>
      <c r="D1" s="23"/>
    </row>
    <row r="2" spans="1:4" ht="39.75" customHeight="1" x14ac:dyDescent="0.2">
      <c r="B2" s="23"/>
      <c r="C2" s="22" t="s">
        <v>1</v>
      </c>
      <c r="D2" s="23"/>
    </row>
    <row r="3" spans="1:4" x14ac:dyDescent="0.2">
      <c r="A3" s="111"/>
      <c r="B3" s="111"/>
      <c r="C3" s="111"/>
    </row>
    <row r="4" spans="1:4" ht="63" customHeight="1" x14ac:dyDescent="0.2">
      <c r="A4" s="254" t="s">
        <v>197</v>
      </c>
      <c r="B4" s="254"/>
      <c r="C4" s="254"/>
    </row>
    <row r="5" spans="1:4" ht="15.75" x14ac:dyDescent="0.2">
      <c r="A5" s="110"/>
      <c r="B5" s="110"/>
      <c r="C5" s="110"/>
    </row>
    <row r="6" spans="1:4" ht="15.75" x14ac:dyDescent="0.2">
      <c r="A6" s="110"/>
      <c r="B6" s="110"/>
      <c r="C6" s="110"/>
    </row>
    <row r="7" spans="1:4" ht="64.5" customHeight="1" x14ac:dyDescent="0.2">
      <c r="A7" s="255" t="s">
        <v>198</v>
      </c>
      <c r="B7" s="255" t="s">
        <v>199</v>
      </c>
      <c r="C7" s="255" t="s">
        <v>200</v>
      </c>
    </row>
    <row r="8" spans="1:4" ht="64.5" customHeight="1" x14ac:dyDescent="0.2">
      <c r="A8" s="256" t="s">
        <v>201</v>
      </c>
      <c r="B8" s="64">
        <f>843.23+16506.392</f>
        <v>17349.621999999999</v>
      </c>
      <c r="C8" s="257">
        <f>'[1]Приложение 8 инвест за 3 года'!W20+'[1]Приложение 8 инвест за 3 года'!AF20</f>
        <v>8166.1</v>
      </c>
    </row>
    <row r="9" spans="1:4" ht="31.5" hidden="1" x14ac:dyDescent="0.2">
      <c r="A9" s="124" t="s">
        <v>202</v>
      </c>
      <c r="B9" s="64"/>
      <c r="C9" s="258"/>
    </row>
    <row r="10" spans="1:4" ht="31.5" hidden="1" x14ac:dyDescent="0.2">
      <c r="A10" s="124" t="s">
        <v>203</v>
      </c>
      <c r="B10" s="64"/>
      <c r="C10" s="258"/>
    </row>
    <row r="11" spans="1:4" ht="31.5" hidden="1" x14ac:dyDescent="0.2">
      <c r="A11" s="124" t="s">
        <v>204</v>
      </c>
      <c r="B11" s="64"/>
      <c r="C11" s="258"/>
    </row>
    <row r="12" spans="1:4" ht="84.75" customHeight="1" x14ac:dyDescent="0.2">
      <c r="A12" s="45" t="s">
        <v>205</v>
      </c>
      <c r="B12" s="64">
        <v>35751.584000000003</v>
      </c>
      <c r="C12" s="257">
        <f>'[1]Приложение 8 инвест за 3 года'!AJ21</f>
        <v>671.1106666666667</v>
      </c>
    </row>
    <row r="13" spans="1:4" ht="31.5" hidden="1" x14ac:dyDescent="0.2">
      <c r="A13" s="124" t="s">
        <v>206</v>
      </c>
      <c r="B13" s="46"/>
      <c r="C13" s="259"/>
    </row>
    <row r="14" spans="1:4" ht="31.5" hidden="1" x14ac:dyDescent="0.2">
      <c r="A14" s="124" t="s">
        <v>207</v>
      </c>
      <c r="B14" s="46"/>
      <c r="C14" s="258"/>
    </row>
    <row r="15" spans="1:4" ht="31.5" hidden="1" x14ac:dyDescent="0.2">
      <c r="A15" s="124" t="s">
        <v>208</v>
      </c>
      <c r="B15" s="46"/>
      <c r="C15" s="258"/>
    </row>
    <row r="16" spans="1:4" ht="31.5" hidden="1" x14ac:dyDescent="0.2">
      <c r="A16" s="124" t="s">
        <v>209</v>
      </c>
      <c r="B16" s="46"/>
      <c r="C16" s="258"/>
    </row>
    <row r="17" spans="1:3" ht="31.5" hidden="1" x14ac:dyDescent="0.2">
      <c r="A17" s="124" t="s">
        <v>210</v>
      </c>
      <c r="B17" s="46"/>
      <c r="C17" s="258"/>
    </row>
    <row r="18" spans="1:3" ht="66" customHeight="1" x14ac:dyDescent="0.2">
      <c r="A18" s="256" t="s">
        <v>211</v>
      </c>
      <c r="B18" s="46"/>
      <c r="C18" s="257">
        <f>'[1]Приложение 8 инвест за 3 года'!AJ22</f>
        <v>0</v>
      </c>
    </row>
    <row r="19" spans="1:3" ht="31.5" hidden="1" x14ac:dyDescent="0.2">
      <c r="A19" s="124" t="s">
        <v>206</v>
      </c>
      <c r="B19" s="46"/>
      <c r="C19" s="46"/>
    </row>
    <row r="20" spans="1:3" ht="31.5" hidden="1" x14ac:dyDescent="0.2">
      <c r="A20" s="124" t="s">
        <v>207</v>
      </c>
      <c r="B20" s="260"/>
      <c r="C20" s="260"/>
    </row>
    <row r="21" spans="1:3" ht="31.5" hidden="1" x14ac:dyDescent="0.2">
      <c r="A21" s="124" t="s">
        <v>208</v>
      </c>
      <c r="B21" s="260"/>
      <c r="C21" s="260"/>
    </row>
    <row r="22" spans="1:3" ht="31.5" hidden="1" x14ac:dyDescent="0.2">
      <c r="A22" s="124" t="s">
        <v>209</v>
      </c>
      <c r="B22" s="260"/>
      <c r="C22" s="260"/>
    </row>
    <row r="23" spans="1:3" ht="31.5" hidden="1" x14ac:dyDescent="0.2">
      <c r="A23" s="124" t="s">
        <v>210</v>
      </c>
      <c r="B23" s="260"/>
      <c r="C23" s="260"/>
    </row>
  </sheetData>
  <mergeCells count="2">
    <mergeCell ref="B1:C1"/>
    <mergeCell ref="A4:C4"/>
  </mergeCells>
  <pageMargins left="0.7" right="0.7" top="0.75" bottom="0.75" header="0.3" footer="0.3"/>
  <pageSetup paperSize="9" scale="7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E15"/>
  <sheetViews>
    <sheetView view="pageBreakPreview" zoomScale="60" zoomScaleNormal="100" workbookViewId="0">
      <selection activeCell="A4" sqref="A4:D4"/>
    </sheetView>
  </sheetViews>
  <sheetFormatPr defaultRowHeight="12.75" x14ac:dyDescent="0.2"/>
  <cols>
    <col min="1" max="1" width="38.85546875" style="3" customWidth="1"/>
    <col min="2" max="2" width="45" style="3" customWidth="1"/>
    <col min="3" max="3" width="36.5703125" style="3" customWidth="1"/>
    <col min="4" max="4" width="36.85546875" style="3" customWidth="1"/>
    <col min="5" max="256" width="9.140625" style="3"/>
    <col min="257" max="257" width="38.85546875" style="3" customWidth="1"/>
    <col min="258" max="258" width="45" style="3" customWidth="1"/>
    <col min="259" max="259" width="36.5703125" style="3" customWidth="1"/>
    <col min="260" max="260" width="36.85546875" style="3" customWidth="1"/>
    <col min="261" max="512" width="9.140625" style="3"/>
    <col min="513" max="513" width="38.85546875" style="3" customWidth="1"/>
    <col min="514" max="514" width="45" style="3" customWidth="1"/>
    <col min="515" max="515" width="36.5703125" style="3" customWidth="1"/>
    <col min="516" max="516" width="36.85546875" style="3" customWidth="1"/>
    <col min="517" max="768" width="9.140625" style="3"/>
    <col min="769" max="769" width="38.85546875" style="3" customWidth="1"/>
    <col min="770" max="770" width="45" style="3" customWidth="1"/>
    <col min="771" max="771" width="36.5703125" style="3" customWidth="1"/>
    <col min="772" max="772" width="36.85546875" style="3" customWidth="1"/>
    <col min="773" max="1024" width="9.140625" style="3"/>
    <col min="1025" max="1025" width="38.85546875" style="3" customWidth="1"/>
    <col min="1026" max="1026" width="45" style="3" customWidth="1"/>
    <col min="1027" max="1027" width="36.5703125" style="3" customWidth="1"/>
    <col min="1028" max="1028" width="36.85546875" style="3" customWidth="1"/>
    <col min="1029" max="1280" width="9.140625" style="3"/>
    <col min="1281" max="1281" width="38.85546875" style="3" customWidth="1"/>
    <col min="1282" max="1282" width="45" style="3" customWidth="1"/>
    <col min="1283" max="1283" width="36.5703125" style="3" customWidth="1"/>
    <col min="1284" max="1284" width="36.85546875" style="3" customWidth="1"/>
    <col min="1285" max="1536" width="9.140625" style="3"/>
    <col min="1537" max="1537" width="38.85546875" style="3" customWidth="1"/>
    <col min="1538" max="1538" width="45" style="3" customWidth="1"/>
    <col min="1539" max="1539" width="36.5703125" style="3" customWidth="1"/>
    <col min="1540" max="1540" width="36.85546875" style="3" customWidth="1"/>
    <col min="1541" max="1792" width="9.140625" style="3"/>
    <col min="1793" max="1793" width="38.85546875" style="3" customWidth="1"/>
    <col min="1794" max="1794" width="45" style="3" customWidth="1"/>
    <col min="1795" max="1795" width="36.5703125" style="3" customWidth="1"/>
    <col min="1796" max="1796" width="36.85546875" style="3" customWidth="1"/>
    <col min="1797" max="2048" width="9.140625" style="3"/>
    <col min="2049" max="2049" width="38.85546875" style="3" customWidth="1"/>
    <col min="2050" max="2050" width="45" style="3" customWidth="1"/>
    <col min="2051" max="2051" width="36.5703125" style="3" customWidth="1"/>
    <col min="2052" max="2052" width="36.85546875" style="3" customWidth="1"/>
    <col min="2053" max="2304" width="9.140625" style="3"/>
    <col min="2305" max="2305" width="38.85546875" style="3" customWidth="1"/>
    <col min="2306" max="2306" width="45" style="3" customWidth="1"/>
    <col min="2307" max="2307" width="36.5703125" style="3" customWidth="1"/>
    <col min="2308" max="2308" width="36.85546875" style="3" customWidth="1"/>
    <col min="2309" max="2560" width="9.140625" style="3"/>
    <col min="2561" max="2561" width="38.85546875" style="3" customWidth="1"/>
    <col min="2562" max="2562" width="45" style="3" customWidth="1"/>
    <col min="2563" max="2563" width="36.5703125" style="3" customWidth="1"/>
    <col min="2564" max="2564" width="36.85546875" style="3" customWidth="1"/>
    <col min="2565" max="2816" width="9.140625" style="3"/>
    <col min="2817" max="2817" width="38.85546875" style="3" customWidth="1"/>
    <col min="2818" max="2818" width="45" style="3" customWidth="1"/>
    <col min="2819" max="2819" width="36.5703125" style="3" customWidth="1"/>
    <col min="2820" max="2820" width="36.85546875" style="3" customWidth="1"/>
    <col min="2821" max="3072" width="9.140625" style="3"/>
    <col min="3073" max="3073" width="38.85546875" style="3" customWidth="1"/>
    <col min="3074" max="3074" width="45" style="3" customWidth="1"/>
    <col min="3075" max="3075" width="36.5703125" style="3" customWidth="1"/>
    <col min="3076" max="3076" width="36.85546875" style="3" customWidth="1"/>
    <col min="3077" max="3328" width="9.140625" style="3"/>
    <col min="3329" max="3329" width="38.85546875" style="3" customWidth="1"/>
    <col min="3330" max="3330" width="45" style="3" customWidth="1"/>
    <col min="3331" max="3331" width="36.5703125" style="3" customWidth="1"/>
    <col min="3332" max="3332" width="36.85546875" style="3" customWidth="1"/>
    <col min="3333" max="3584" width="9.140625" style="3"/>
    <col min="3585" max="3585" width="38.85546875" style="3" customWidth="1"/>
    <col min="3586" max="3586" width="45" style="3" customWidth="1"/>
    <col min="3587" max="3587" width="36.5703125" style="3" customWidth="1"/>
    <col min="3588" max="3588" width="36.85546875" style="3" customWidth="1"/>
    <col min="3589" max="3840" width="9.140625" style="3"/>
    <col min="3841" max="3841" width="38.85546875" style="3" customWidth="1"/>
    <col min="3842" max="3842" width="45" style="3" customWidth="1"/>
    <col min="3843" max="3843" width="36.5703125" style="3" customWidth="1"/>
    <col min="3844" max="3844" width="36.85546875" style="3" customWidth="1"/>
    <col min="3845" max="4096" width="9.140625" style="3"/>
    <col min="4097" max="4097" width="38.85546875" style="3" customWidth="1"/>
    <col min="4098" max="4098" width="45" style="3" customWidth="1"/>
    <col min="4099" max="4099" width="36.5703125" style="3" customWidth="1"/>
    <col min="4100" max="4100" width="36.85546875" style="3" customWidth="1"/>
    <col min="4101" max="4352" width="9.140625" style="3"/>
    <col min="4353" max="4353" width="38.85546875" style="3" customWidth="1"/>
    <col min="4354" max="4354" width="45" style="3" customWidth="1"/>
    <col min="4355" max="4355" width="36.5703125" style="3" customWidth="1"/>
    <col min="4356" max="4356" width="36.85546875" style="3" customWidth="1"/>
    <col min="4357" max="4608" width="9.140625" style="3"/>
    <col min="4609" max="4609" width="38.85546875" style="3" customWidth="1"/>
    <col min="4610" max="4610" width="45" style="3" customWidth="1"/>
    <col min="4611" max="4611" width="36.5703125" style="3" customWidth="1"/>
    <col min="4612" max="4612" width="36.85546875" style="3" customWidth="1"/>
    <col min="4613" max="4864" width="9.140625" style="3"/>
    <col min="4865" max="4865" width="38.85546875" style="3" customWidth="1"/>
    <col min="4866" max="4866" width="45" style="3" customWidth="1"/>
    <col min="4867" max="4867" width="36.5703125" style="3" customWidth="1"/>
    <col min="4868" max="4868" width="36.85546875" style="3" customWidth="1"/>
    <col min="4869" max="5120" width="9.140625" style="3"/>
    <col min="5121" max="5121" width="38.85546875" style="3" customWidth="1"/>
    <col min="5122" max="5122" width="45" style="3" customWidth="1"/>
    <col min="5123" max="5123" width="36.5703125" style="3" customWidth="1"/>
    <col min="5124" max="5124" width="36.85546875" style="3" customWidth="1"/>
    <col min="5125" max="5376" width="9.140625" style="3"/>
    <col min="5377" max="5377" width="38.85546875" style="3" customWidth="1"/>
    <col min="5378" max="5378" width="45" style="3" customWidth="1"/>
    <col min="5379" max="5379" width="36.5703125" style="3" customWidth="1"/>
    <col min="5380" max="5380" width="36.85546875" style="3" customWidth="1"/>
    <col min="5381" max="5632" width="9.140625" style="3"/>
    <col min="5633" max="5633" width="38.85546875" style="3" customWidth="1"/>
    <col min="5634" max="5634" width="45" style="3" customWidth="1"/>
    <col min="5635" max="5635" width="36.5703125" style="3" customWidth="1"/>
    <col min="5636" max="5636" width="36.85546875" style="3" customWidth="1"/>
    <col min="5637" max="5888" width="9.140625" style="3"/>
    <col min="5889" max="5889" width="38.85546875" style="3" customWidth="1"/>
    <col min="5890" max="5890" width="45" style="3" customWidth="1"/>
    <col min="5891" max="5891" width="36.5703125" style="3" customWidth="1"/>
    <col min="5892" max="5892" width="36.85546875" style="3" customWidth="1"/>
    <col min="5893" max="6144" width="9.140625" style="3"/>
    <col min="6145" max="6145" width="38.85546875" style="3" customWidth="1"/>
    <col min="6146" max="6146" width="45" style="3" customWidth="1"/>
    <col min="6147" max="6147" width="36.5703125" style="3" customWidth="1"/>
    <col min="6148" max="6148" width="36.85546875" style="3" customWidth="1"/>
    <col min="6149" max="6400" width="9.140625" style="3"/>
    <col min="6401" max="6401" width="38.85546875" style="3" customWidth="1"/>
    <col min="6402" max="6402" width="45" style="3" customWidth="1"/>
    <col min="6403" max="6403" width="36.5703125" style="3" customWidth="1"/>
    <col min="6404" max="6404" width="36.85546875" style="3" customWidth="1"/>
    <col min="6405" max="6656" width="9.140625" style="3"/>
    <col min="6657" max="6657" width="38.85546875" style="3" customWidth="1"/>
    <col min="6658" max="6658" width="45" style="3" customWidth="1"/>
    <col min="6659" max="6659" width="36.5703125" style="3" customWidth="1"/>
    <col min="6660" max="6660" width="36.85546875" style="3" customWidth="1"/>
    <col min="6661" max="6912" width="9.140625" style="3"/>
    <col min="6913" max="6913" width="38.85546875" style="3" customWidth="1"/>
    <col min="6914" max="6914" width="45" style="3" customWidth="1"/>
    <col min="6915" max="6915" width="36.5703125" style="3" customWidth="1"/>
    <col min="6916" max="6916" width="36.85546875" style="3" customWidth="1"/>
    <col min="6917" max="7168" width="9.140625" style="3"/>
    <col min="7169" max="7169" width="38.85546875" style="3" customWidth="1"/>
    <col min="7170" max="7170" width="45" style="3" customWidth="1"/>
    <col min="7171" max="7171" width="36.5703125" style="3" customWidth="1"/>
    <col min="7172" max="7172" width="36.85546875" style="3" customWidth="1"/>
    <col min="7173" max="7424" width="9.140625" style="3"/>
    <col min="7425" max="7425" width="38.85546875" style="3" customWidth="1"/>
    <col min="7426" max="7426" width="45" style="3" customWidth="1"/>
    <col min="7427" max="7427" width="36.5703125" style="3" customWidth="1"/>
    <col min="7428" max="7428" width="36.85546875" style="3" customWidth="1"/>
    <col min="7429" max="7680" width="9.140625" style="3"/>
    <col min="7681" max="7681" width="38.85546875" style="3" customWidth="1"/>
    <col min="7682" max="7682" width="45" style="3" customWidth="1"/>
    <col min="7683" max="7683" width="36.5703125" style="3" customWidth="1"/>
    <col min="7684" max="7684" width="36.85546875" style="3" customWidth="1"/>
    <col min="7685" max="7936" width="9.140625" style="3"/>
    <col min="7937" max="7937" width="38.85546875" style="3" customWidth="1"/>
    <col min="7938" max="7938" width="45" style="3" customWidth="1"/>
    <col min="7939" max="7939" width="36.5703125" style="3" customWidth="1"/>
    <col min="7940" max="7940" width="36.85546875" style="3" customWidth="1"/>
    <col min="7941" max="8192" width="9.140625" style="3"/>
    <col min="8193" max="8193" width="38.85546875" style="3" customWidth="1"/>
    <col min="8194" max="8194" width="45" style="3" customWidth="1"/>
    <col min="8195" max="8195" width="36.5703125" style="3" customWidth="1"/>
    <col min="8196" max="8196" width="36.85546875" style="3" customWidth="1"/>
    <col min="8197" max="8448" width="9.140625" style="3"/>
    <col min="8449" max="8449" width="38.85546875" style="3" customWidth="1"/>
    <col min="8450" max="8450" width="45" style="3" customWidth="1"/>
    <col min="8451" max="8451" width="36.5703125" style="3" customWidth="1"/>
    <col min="8452" max="8452" width="36.85546875" style="3" customWidth="1"/>
    <col min="8453" max="8704" width="9.140625" style="3"/>
    <col min="8705" max="8705" width="38.85546875" style="3" customWidth="1"/>
    <col min="8706" max="8706" width="45" style="3" customWidth="1"/>
    <col min="8707" max="8707" width="36.5703125" style="3" customWidth="1"/>
    <col min="8708" max="8708" width="36.85546875" style="3" customWidth="1"/>
    <col min="8709" max="8960" width="9.140625" style="3"/>
    <col min="8961" max="8961" width="38.85546875" style="3" customWidth="1"/>
    <col min="8962" max="8962" width="45" style="3" customWidth="1"/>
    <col min="8963" max="8963" width="36.5703125" style="3" customWidth="1"/>
    <col min="8964" max="8964" width="36.85546875" style="3" customWidth="1"/>
    <col min="8965" max="9216" width="9.140625" style="3"/>
    <col min="9217" max="9217" width="38.85546875" style="3" customWidth="1"/>
    <col min="9218" max="9218" width="45" style="3" customWidth="1"/>
    <col min="9219" max="9219" width="36.5703125" style="3" customWidth="1"/>
    <col min="9220" max="9220" width="36.85546875" style="3" customWidth="1"/>
    <col min="9221" max="9472" width="9.140625" style="3"/>
    <col min="9473" max="9473" width="38.85546875" style="3" customWidth="1"/>
    <col min="9474" max="9474" width="45" style="3" customWidth="1"/>
    <col min="9475" max="9475" width="36.5703125" style="3" customWidth="1"/>
    <col min="9476" max="9476" width="36.85546875" style="3" customWidth="1"/>
    <col min="9477" max="9728" width="9.140625" style="3"/>
    <col min="9729" max="9729" width="38.85546875" style="3" customWidth="1"/>
    <col min="9730" max="9730" width="45" style="3" customWidth="1"/>
    <col min="9731" max="9731" width="36.5703125" style="3" customWidth="1"/>
    <col min="9732" max="9732" width="36.85546875" style="3" customWidth="1"/>
    <col min="9733" max="9984" width="9.140625" style="3"/>
    <col min="9985" max="9985" width="38.85546875" style="3" customWidth="1"/>
    <col min="9986" max="9986" width="45" style="3" customWidth="1"/>
    <col min="9987" max="9987" width="36.5703125" style="3" customWidth="1"/>
    <col min="9988" max="9988" width="36.85546875" style="3" customWidth="1"/>
    <col min="9989" max="10240" width="9.140625" style="3"/>
    <col min="10241" max="10241" width="38.85546875" style="3" customWidth="1"/>
    <col min="10242" max="10242" width="45" style="3" customWidth="1"/>
    <col min="10243" max="10243" width="36.5703125" style="3" customWidth="1"/>
    <col min="10244" max="10244" width="36.85546875" style="3" customWidth="1"/>
    <col min="10245" max="10496" width="9.140625" style="3"/>
    <col min="10497" max="10497" width="38.85546875" style="3" customWidth="1"/>
    <col min="10498" max="10498" width="45" style="3" customWidth="1"/>
    <col min="10499" max="10499" width="36.5703125" style="3" customWidth="1"/>
    <col min="10500" max="10500" width="36.85546875" style="3" customWidth="1"/>
    <col min="10501" max="10752" width="9.140625" style="3"/>
    <col min="10753" max="10753" width="38.85546875" style="3" customWidth="1"/>
    <col min="10754" max="10754" width="45" style="3" customWidth="1"/>
    <col min="10755" max="10755" width="36.5703125" style="3" customWidth="1"/>
    <col min="10756" max="10756" width="36.85546875" style="3" customWidth="1"/>
    <col min="10757" max="11008" width="9.140625" style="3"/>
    <col min="11009" max="11009" width="38.85546875" style="3" customWidth="1"/>
    <col min="11010" max="11010" width="45" style="3" customWidth="1"/>
    <col min="11011" max="11011" width="36.5703125" style="3" customWidth="1"/>
    <col min="11012" max="11012" width="36.85546875" style="3" customWidth="1"/>
    <col min="11013" max="11264" width="9.140625" style="3"/>
    <col min="11265" max="11265" width="38.85546875" style="3" customWidth="1"/>
    <col min="11266" max="11266" width="45" style="3" customWidth="1"/>
    <col min="11267" max="11267" width="36.5703125" style="3" customWidth="1"/>
    <col min="11268" max="11268" width="36.85546875" style="3" customWidth="1"/>
    <col min="11269" max="11520" width="9.140625" style="3"/>
    <col min="11521" max="11521" width="38.85546875" style="3" customWidth="1"/>
    <col min="11522" max="11522" width="45" style="3" customWidth="1"/>
    <col min="11523" max="11523" width="36.5703125" style="3" customWidth="1"/>
    <col min="11524" max="11524" width="36.85546875" style="3" customWidth="1"/>
    <col min="11525" max="11776" width="9.140625" style="3"/>
    <col min="11777" max="11777" width="38.85546875" style="3" customWidth="1"/>
    <col min="11778" max="11778" width="45" style="3" customWidth="1"/>
    <col min="11779" max="11779" width="36.5703125" style="3" customWidth="1"/>
    <col min="11780" max="11780" width="36.85546875" style="3" customWidth="1"/>
    <col min="11781" max="12032" width="9.140625" style="3"/>
    <col min="12033" max="12033" width="38.85546875" style="3" customWidth="1"/>
    <col min="12034" max="12034" width="45" style="3" customWidth="1"/>
    <col min="12035" max="12035" width="36.5703125" style="3" customWidth="1"/>
    <col min="12036" max="12036" width="36.85546875" style="3" customWidth="1"/>
    <col min="12037" max="12288" width="9.140625" style="3"/>
    <col min="12289" max="12289" width="38.85546875" style="3" customWidth="1"/>
    <col min="12290" max="12290" width="45" style="3" customWidth="1"/>
    <col min="12291" max="12291" width="36.5703125" style="3" customWidth="1"/>
    <col min="12292" max="12292" width="36.85546875" style="3" customWidth="1"/>
    <col min="12293" max="12544" width="9.140625" style="3"/>
    <col min="12545" max="12545" width="38.85546875" style="3" customWidth="1"/>
    <col min="12546" max="12546" width="45" style="3" customWidth="1"/>
    <col min="12547" max="12547" width="36.5703125" style="3" customWidth="1"/>
    <col min="12548" max="12548" width="36.85546875" style="3" customWidth="1"/>
    <col min="12549" max="12800" width="9.140625" style="3"/>
    <col min="12801" max="12801" width="38.85546875" style="3" customWidth="1"/>
    <col min="12802" max="12802" width="45" style="3" customWidth="1"/>
    <col min="12803" max="12803" width="36.5703125" style="3" customWidth="1"/>
    <col min="12804" max="12804" width="36.85546875" style="3" customWidth="1"/>
    <col min="12805" max="13056" width="9.140625" style="3"/>
    <col min="13057" max="13057" width="38.85546875" style="3" customWidth="1"/>
    <col min="13058" max="13058" width="45" style="3" customWidth="1"/>
    <col min="13059" max="13059" width="36.5703125" style="3" customWidth="1"/>
    <col min="13060" max="13060" width="36.85546875" style="3" customWidth="1"/>
    <col min="13061" max="13312" width="9.140625" style="3"/>
    <col min="13313" max="13313" width="38.85546875" style="3" customWidth="1"/>
    <col min="13314" max="13314" width="45" style="3" customWidth="1"/>
    <col min="13315" max="13315" width="36.5703125" style="3" customWidth="1"/>
    <col min="13316" max="13316" width="36.85546875" style="3" customWidth="1"/>
    <col min="13317" max="13568" width="9.140625" style="3"/>
    <col min="13569" max="13569" width="38.85546875" style="3" customWidth="1"/>
    <col min="13570" max="13570" width="45" style="3" customWidth="1"/>
    <col min="13571" max="13571" width="36.5703125" style="3" customWidth="1"/>
    <col min="13572" max="13572" width="36.85546875" style="3" customWidth="1"/>
    <col min="13573" max="13824" width="9.140625" style="3"/>
    <col min="13825" max="13825" width="38.85546875" style="3" customWidth="1"/>
    <col min="13826" max="13826" width="45" style="3" customWidth="1"/>
    <col min="13827" max="13827" width="36.5703125" style="3" customWidth="1"/>
    <col min="13828" max="13828" width="36.85546875" style="3" customWidth="1"/>
    <col min="13829" max="14080" width="9.140625" style="3"/>
    <col min="14081" max="14081" width="38.85546875" style="3" customWidth="1"/>
    <col min="14082" max="14082" width="45" style="3" customWidth="1"/>
    <col min="14083" max="14083" width="36.5703125" style="3" customWidth="1"/>
    <col min="14084" max="14084" width="36.85546875" style="3" customWidth="1"/>
    <col min="14085" max="14336" width="9.140625" style="3"/>
    <col min="14337" max="14337" width="38.85546875" style="3" customWidth="1"/>
    <col min="14338" max="14338" width="45" style="3" customWidth="1"/>
    <col min="14339" max="14339" width="36.5703125" style="3" customWidth="1"/>
    <col min="14340" max="14340" width="36.85546875" style="3" customWidth="1"/>
    <col min="14341" max="14592" width="9.140625" style="3"/>
    <col min="14593" max="14593" width="38.85546875" style="3" customWidth="1"/>
    <col min="14594" max="14594" width="45" style="3" customWidth="1"/>
    <col min="14595" max="14595" width="36.5703125" style="3" customWidth="1"/>
    <col min="14596" max="14596" width="36.85546875" style="3" customWidth="1"/>
    <col min="14597" max="14848" width="9.140625" style="3"/>
    <col min="14849" max="14849" width="38.85546875" style="3" customWidth="1"/>
    <col min="14850" max="14850" width="45" style="3" customWidth="1"/>
    <col min="14851" max="14851" width="36.5703125" style="3" customWidth="1"/>
    <col min="14852" max="14852" width="36.85546875" style="3" customWidth="1"/>
    <col min="14853" max="15104" width="9.140625" style="3"/>
    <col min="15105" max="15105" width="38.85546875" style="3" customWidth="1"/>
    <col min="15106" max="15106" width="45" style="3" customWidth="1"/>
    <col min="15107" max="15107" width="36.5703125" style="3" customWidth="1"/>
    <col min="15108" max="15108" width="36.85546875" style="3" customWidth="1"/>
    <col min="15109" max="15360" width="9.140625" style="3"/>
    <col min="15361" max="15361" width="38.85546875" style="3" customWidth="1"/>
    <col min="15362" max="15362" width="45" style="3" customWidth="1"/>
    <col min="15363" max="15363" width="36.5703125" style="3" customWidth="1"/>
    <col min="15364" max="15364" width="36.85546875" style="3" customWidth="1"/>
    <col min="15365" max="15616" width="9.140625" style="3"/>
    <col min="15617" max="15617" width="38.85546875" style="3" customWidth="1"/>
    <col min="15618" max="15618" width="45" style="3" customWidth="1"/>
    <col min="15619" max="15619" width="36.5703125" style="3" customWidth="1"/>
    <col min="15620" max="15620" width="36.85546875" style="3" customWidth="1"/>
    <col min="15621" max="15872" width="9.140625" style="3"/>
    <col min="15873" max="15873" width="38.85546875" style="3" customWidth="1"/>
    <col min="15874" max="15874" width="45" style="3" customWidth="1"/>
    <col min="15875" max="15875" width="36.5703125" style="3" customWidth="1"/>
    <col min="15876" max="15876" width="36.85546875" style="3" customWidth="1"/>
    <col min="15877" max="16128" width="9.140625" style="3"/>
    <col min="16129" max="16129" width="38.85546875" style="3" customWidth="1"/>
    <col min="16130" max="16130" width="45" style="3" customWidth="1"/>
    <col min="16131" max="16131" width="36.5703125" style="3" customWidth="1"/>
    <col min="16132" max="16132" width="36.85546875" style="3" customWidth="1"/>
    <col min="16133" max="16384" width="9.140625" style="3"/>
  </cols>
  <sheetData>
    <row r="1" spans="1:5" x14ac:dyDescent="0.2">
      <c r="C1" s="21" t="s">
        <v>212</v>
      </c>
      <c r="D1" s="21"/>
      <c r="E1" s="23"/>
    </row>
    <row r="2" spans="1:5" ht="39.75" customHeight="1" x14ac:dyDescent="0.2">
      <c r="C2" s="23"/>
      <c r="D2" s="22" t="s">
        <v>1</v>
      </c>
      <c r="E2" s="23"/>
    </row>
    <row r="3" spans="1:5" x14ac:dyDescent="0.2">
      <c r="A3" s="111"/>
      <c r="B3" s="111"/>
      <c r="C3" s="111"/>
      <c r="D3" s="111"/>
    </row>
    <row r="4" spans="1:5" ht="77.25" customHeight="1" x14ac:dyDescent="0.2">
      <c r="A4" s="254" t="s">
        <v>213</v>
      </c>
      <c r="B4" s="254"/>
      <c r="C4" s="254"/>
      <c r="D4" s="254"/>
    </row>
    <row r="5" spans="1:5" ht="15.75" x14ac:dyDescent="0.2">
      <c r="A5" s="110"/>
      <c r="B5" s="110"/>
      <c r="C5" s="110"/>
      <c r="D5" s="110"/>
    </row>
    <row r="6" spans="1:5" ht="15.75" x14ac:dyDescent="0.2">
      <c r="A6" s="110"/>
      <c r="B6" s="110"/>
      <c r="C6" s="110"/>
      <c r="D6" s="110"/>
    </row>
    <row r="7" spans="1:5" ht="105" customHeight="1" x14ac:dyDescent="0.2">
      <c r="A7" s="255" t="s">
        <v>198</v>
      </c>
      <c r="B7" s="255" t="s">
        <v>214</v>
      </c>
      <c r="C7" s="255" t="s">
        <v>215</v>
      </c>
      <c r="D7" s="255" t="s">
        <v>216</v>
      </c>
    </row>
    <row r="8" spans="1:5" ht="75" customHeight="1" x14ac:dyDescent="0.2">
      <c r="A8" s="256" t="s">
        <v>217</v>
      </c>
      <c r="B8" s="261">
        <f>B9+B10</f>
        <v>31982.25</v>
      </c>
      <c r="C8" s="261">
        <f>C9+C10</f>
        <v>4.9740000000000002</v>
      </c>
      <c r="D8" s="262">
        <f>D9+D10</f>
        <v>9136.7340000000004</v>
      </c>
    </row>
    <row r="9" spans="1:5" ht="25.5" customHeight="1" x14ac:dyDescent="0.2">
      <c r="A9" s="124" t="s">
        <v>218</v>
      </c>
      <c r="B9" s="64">
        <v>6772.08</v>
      </c>
      <c r="C9" s="257">
        <f>'[1]Приложение 8 инвест за 3 года'!S27+'[1]Приложение 8 инвест за 3 года'!S60+'[1]Приложение 8 инвест за 3 года'!S82</f>
        <v>2.0289999999999999</v>
      </c>
      <c r="D9" s="258">
        <f>'[1]Приложение 8 инвест за 3 года'!AJ27+'[1]Приложение 8 инвест за 3 года'!AJ60+'[1]Приложение 8 инвест за 3 года'!AJ82</f>
        <v>426.53500000000003</v>
      </c>
    </row>
    <row r="10" spans="1:5" ht="25.5" customHeight="1" x14ac:dyDescent="0.2">
      <c r="A10" s="124" t="s">
        <v>219</v>
      </c>
      <c r="B10" s="64">
        <f>25210.17</f>
        <v>25210.17</v>
      </c>
      <c r="C10" s="257">
        <f>'[1]Приложение 8 инвест за 3 года'!O71+'[1]Приложение 8 инвест за 3 года'!O93+'[1]Приложение 8 инвест за 3 года'!O126</f>
        <v>2.9450000000000003</v>
      </c>
      <c r="D10" s="258">
        <f>'[1]Приложение 8 инвест за 3 года'!AF71+'[1]Приложение 8 инвест за 3 года'!AF93+'[1]Приложение 8 инвест за 3 года'!AF126</f>
        <v>8710.1990000000005</v>
      </c>
    </row>
    <row r="11" spans="1:5" ht="53.25" customHeight="1" x14ac:dyDescent="0.2">
      <c r="A11" s="256" t="s">
        <v>220</v>
      </c>
      <c r="B11" s="261">
        <f>B12</f>
        <v>1951.11</v>
      </c>
      <c r="C11" s="263">
        <f>C12</f>
        <v>0.09</v>
      </c>
      <c r="D11" s="263">
        <f>D12</f>
        <v>7.4</v>
      </c>
    </row>
    <row r="12" spans="1:5" ht="25.5" customHeight="1" x14ac:dyDescent="0.2">
      <c r="A12" s="124" t="s">
        <v>219</v>
      </c>
      <c r="B12" s="64">
        <v>1951.11</v>
      </c>
      <c r="C12" s="257">
        <f>'[1]Приложение 8 инвест за 3 года'!O96</f>
        <v>0.09</v>
      </c>
      <c r="D12" s="264">
        <f>'[1]Приложение 8 инвест за 3 года'!AF96</f>
        <v>7.4</v>
      </c>
    </row>
    <row r="13" spans="1:5" ht="66" customHeight="1" x14ac:dyDescent="0.2">
      <c r="A13" s="45" t="s">
        <v>221</v>
      </c>
      <c r="B13" s="261">
        <f>B14+B15</f>
        <v>300583.85399999993</v>
      </c>
      <c r="C13" s="261">
        <f>C14+C15</f>
        <v>105.98361666666666</v>
      </c>
      <c r="D13" s="262">
        <f>D14+D15</f>
        <v>11776.78</v>
      </c>
    </row>
    <row r="14" spans="1:5" ht="23.25" customHeight="1" x14ac:dyDescent="0.2">
      <c r="A14" s="124" t="s">
        <v>218</v>
      </c>
      <c r="B14" s="64">
        <f>1028.434+70736.844+75478.73</f>
        <v>147244.00799999997</v>
      </c>
      <c r="C14" s="257">
        <f>'[1]Приложение 8 инвест за 3 года'!O24+'[1]Приложение 8 инвест за 3 года'!S24+'[1]Приложение 8 инвест за 3 года'!O35+'[1]Приложение 8 инвест за 3 года'!S35+'[1]Приложение 8 инвест за 3 года'!O57+'[1]Приложение 8 инвест за 3 года'!S57+'[1]Приложение 8 инвест за 3 года'!S79</f>
        <v>83.951033333333328</v>
      </c>
      <c r="D14" s="265">
        <f>'[1]Приложение 8 инвест за 3 года'!AF24+'[1]Приложение 8 инвест за 3 года'!AJ24+'[1]Приложение 8 инвест за 3 года'!AF35+'[1]Приложение 8 инвест за 3 года'!AJ35+'[1]Приложение 8 инвест за 3 года'!AF57+'[1]Приложение 8 инвест за 3 года'!AJ57+'[1]Приложение 8 инвест за 3 года'!AJ79</f>
        <v>5101.2333333333336</v>
      </c>
    </row>
    <row r="15" spans="1:5" ht="24" customHeight="1" x14ac:dyDescent="0.2">
      <c r="A15" s="124" t="s">
        <v>219</v>
      </c>
      <c r="B15" s="64">
        <f>80397.156+46400.31+26542.38</f>
        <v>153339.84599999999</v>
      </c>
      <c r="C15" s="266">
        <f>'[1]Приложение 8 инвест за 3 года'!O68+'[1]Приложение 8 инвест за 3 года'!F90+'[1]Приложение 8 инвест за 3 года'!O90+'[1]Приложение 8 инвест за 3 года'!F123+'[1]Приложение 8 инвест за 3 года'!O123</f>
        <v>22.032583333333335</v>
      </c>
      <c r="D15" s="265">
        <f>'[1]Приложение 8 инвест за 3 года'!AF68+'[1]Приложение 8 инвест за 3 года'!W90+'[1]Приложение 8 инвест за 3 года'!AF90+'[1]Приложение 8 инвест за 3 года'!W123+'[1]Приложение 8 инвест за 3 года'!AF123</f>
        <v>6675.5466666666671</v>
      </c>
    </row>
  </sheetData>
  <mergeCells count="2">
    <mergeCell ref="C1:D1"/>
    <mergeCell ref="A4:D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L28"/>
  <sheetViews>
    <sheetView view="pageBreakPreview" zoomScale="80" zoomScaleNormal="100" zoomScaleSheetLayoutView="80" workbookViewId="0">
      <selection activeCell="B4" sqref="B4:K4"/>
    </sheetView>
  </sheetViews>
  <sheetFormatPr defaultRowHeight="12.75" x14ac:dyDescent="0.2"/>
  <cols>
    <col min="1" max="1" width="5.7109375" style="3" customWidth="1"/>
    <col min="2" max="2" width="38.85546875" style="3" customWidth="1"/>
    <col min="3" max="11" width="10.7109375" style="3" customWidth="1"/>
    <col min="12" max="256" width="9.140625" style="3"/>
    <col min="257" max="257" width="5.7109375" style="3" customWidth="1"/>
    <col min="258" max="258" width="38.85546875" style="3" customWidth="1"/>
    <col min="259" max="267" width="10.7109375" style="3" customWidth="1"/>
    <col min="268" max="512" width="9.140625" style="3"/>
    <col min="513" max="513" width="5.7109375" style="3" customWidth="1"/>
    <col min="514" max="514" width="38.85546875" style="3" customWidth="1"/>
    <col min="515" max="523" width="10.7109375" style="3" customWidth="1"/>
    <col min="524" max="768" width="9.140625" style="3"/>
    <col min="769" max="769" width="5.7109375" style="3" customWidth="1"/>
    <col min="770" max="770" width="38.85546875" style="3" customWidth="1"/>
    <col min="771" max="779" width="10.7109375" style="3" customWidth="1"/>
    <col min="780" max="1024" width="9.140625" style="3"/>
    <col min="1025" max="1025" width="5.7109375" style="3" customWidth="1"/>
    <col min="1026" max="1026" width="38.85546875" style="3" customWidth="1"/>
    <col min="1027" max="1035" width="10.7109375" style="3" customWidth="1"/>
    <col min="1036" max="1280" width="9.140625" style="3"/>
    <col min="1281" max="1281" width="5.7109375" style="3" customWidth="1"/>
    <col min="1282" max="1282" width="38.85546875" style="3" customWidth="1"/>
    <col min="1283" max="1291" width="10.7109375" style="3" customWidth="1"/>
    <col min="1292" max="1536" width="9.140625" style="3"/>
    <col min="1537" max="1537" width="5.7109375" style="3" customWidth="1"/>
    <col min="1538" max="1538" width="38.85546875" style="3" customWidth="1"/>
    <col min="1539" max="1547" width="10.7109375" style="3" customWidth="1"/>
    <col min="1548" max="1792" width="9.140625" style="3"/>
    <col min="1793" max="1793" width="5.7109375" style="3" customWidth="1"/>
    <col min="1794" max="1794" width="38.85546875" style="3" customWidth="1"/>
    <col min="1795" max="1803" width="10.7109375" style="3" customWidth="1"/>
    <col min="1804" max="2048" width="9.140625" style="3"/>
    <col min="2049" max="2049" width="5.7109375" style="3" customWidth="1"/>
    <col min="2050" max="2050" width="38.85546875" style="3" customWidth="1"/>
    <col min="2051" max="2059" width="10.7109375" style="3" customWidth="1"/>
    <col min="2060" max="2304" width="9.140625" style="3"/>
    <col min="2305" max="2305" width="5.7109375" style="3" customWidth="1"/>
    <col min="2306" max="2306" width="38.85546875" style="3" customWidth="1"/>
    <col min="2307" max="2315" width="10.7109375" style="3" customWidth="1"/>
    <col min="2316" max="2560" width="9.140625" style="3"/>
    <col min="2561" max="2561" width="5.7109375" style="3" customWidth="1"/>
    <col min="2562" max="2562" width="38.85546875" style="3" customWidth="1"/>
    <col min="2563" max="2571" width="10.7109375" style="3" customWidth="1"/>
    <col min="2572" max="2816" width="9.140625" style="3"/>
    <col min="2817" max="2817" width="5.7109375" style="3" customWidth="1"/>
    <col min="2818" max="2818" width="38.85546875" style="3" customWidth="1"/>
    <col min="2819" max="2827" width="10.7109375" style="3" customWidth="1"/>
    <col min="2828" max="3072" width="9.140625" style="3"/>
    <col min="3073" max="3073" width="5.7109375" style="3" customWidth="1"/>
    <col min="3074" max="3074" width="38.85546875" style="3" customWidth="1"/>
    <col min="3075" max="3083" width="10.7109375" style="3" customWidth="1"/>
    <col min="3084" max="3328" width="9.140625" style="3"/>
    <col min="3329" max="3329" width="5.7109375" style="3" customWidth="1"/>
    <col min="3330" max="3330" width="38.85546875" style="3" customWidth="1"/>
    <col min="3331" max="3339" width="10.7109375" style="3" customWidth="1"/>
    <col min="3340" max="3584" width="9.140625" style="3"/>
    <col min="3585" max="3585" width="5.7109375" style="3" customWidth="1"/>
    <col min="3586" max="3586" width="38.85546875" style="3" customWidth="1"/>
    <col min="3587" max="3595" width="10.7109375" style="3" customWidth="1"/>
    <col min="3596" max="3840" width="9.140625" style="3"/>
    <col min="3841" max="3841" width="5.7109375" style="3" customWidth="1"/>
    <col min="3842" max="3842" width="38.85546875" style="3" customWidth="1"/>
    <col min="3843" max="3851" width="10.7109375" style="3" customWidth="1"/>
    <col min="3852" max="4096" width="9.140625" style="3"/>
    <col min="4097" max="4097" width="5.7109375" style="3" customWidth="1"/>
    <col min="4098" max="4098" width="38.85546875" style="3" customWidth="1"/>
    <col min="4099" max="4107" width="10.7109375" style="3" customWidth="1"/>
    <col min="4108" max="4352" width="9.140625" style="3"/>
    <col min="4353" max="4353" width="5.7109375" style="3" customWidth="1"/>
    <col min="4354" max="4354" width="38.85546875" style="3" customWidth="1"/>
    <col min="4355" max="4363" width="10.7109375" style="3" customWidth="1"/>
    <col min="4364" max="4608" width="9.140625" style="3"/>
    <col min="4609" max="4609" width="5.7109375" style="3" customWidth="1"/>
    <col min="4610" max="4610" width="38.85546875" style="3" customWidth="1"/>
    <col min="4611" max="4619" width="10.7109375" style="3" customWidth="1"/>
    <col min="4620" max="4864" width="9.140625" style="3"/>
    <col min="4865" max="4865" width="5.7109375" style="3" customWidth="1"/>
    <col min="4866" max="4866" width="38.85546875" style="3" customWidth="1"/>
    <col min="4867" max="4875" width="10.7109375" style="3" customWidth="1"/>
    <col min="4876" max="5120" width="9.140625" style="3"/>
    <col min="5121" max="5121" width="5.7109375" style="3" customWidth="1"/>
    <col min="5122" max="5122" width="38.85546875" style="3" customWidth="1"/>
    <col min="5123" max="5131" width="10.7109375" style="3" customWidth="1"/>
    <col min="5132" max="5376" width="9.140625" style="3"/>
    <col min="5377" max="5377" width="5.7109375" style="3" customWidth="1"/>
    <col min="5378" max="5378" width="38.85546875" style="3" customWidth="1"/>
    <col min="5379" max="5387" width="10.7109375" style="3" customWidth="1"/>
    <col min="5388" max="5632" width="9.140625" style="3"/>
    <col min="5633" max="5633" width="5.7109375" style="3" customWidth="1"/>
    <col min="5634" max="5634" width="38.85546875" style="3" customWidth="1"/>
    <col min="5635" max="5643" width="10.7109375" style="3" customWidth="1"/>
    <col min="5644" max="5888" width="9.140625" style="3"/>
    <col min="5889" max="5889" width="5.7109375" style="3" customWidth="1"/>
    <col min="5890" max="5890" width="38.85546875" style="3" customWidth="1"/>
    <col min="5891" max="5899" width="10.7109375" style="3" customWidth="1"/>
    <col min="5900" max="6144" width="9.140625" style="3"/>
    <col min="6145" max="6145" width="5.7109375" style="3" customWidth="1"/>
    <col min="6146" max="6146" width="38.85546875" style="3" customWidth="1"/>
    <col min="6147" max="6155" width="10.7109375" style="3" customWidth="1"/>
    <col min="6156" max="6400" width="9.140625" style="3"/>
    <col min="6401" max="6401" width="5.7109375" style="3" customWidth="1"/>
    <col min="6402" max="6402" width="38.85546875" style="3" customWidth="1"/>
    <col min="6403" max="6411" width="10.7109375" style="3" customWidth="1"/>
    <col min="6412" max="6656" width="9.140625" style="3"/>
    <col min="6657" max="6657" width="5.7109375" style="3" customWidth="1"/>
    <col min="6658" max="6658" width="38.85546875" style="3" customWidth="1"/>
    <col min="6659" max="6667" width="10.7109375" style="3" customWidth="1"/>
    <col min="6668" max="6912" width="9.140625" style="3"/>
    <col min="6913" max="6913" width="5.7109375" style="3" customWidth="1"/>
    <col min="6914" max="6914" width="38.85546875" style="3" customWidth="1"/>
    <col min="6915" max="6923" width="10.7109375" style="3" customWidth="1"/>
    <col min="6924" max="7168" width="9.140625" style="3"/>
    <col min="7169" max="7169" width="5.7109375" style="3" customWidth="1"/>
    <col min="7170" max="7170" width="38.85546875" style="3" customWidth="1"/>
    <col min="7171" max="7179" width="10.7109375" style="3" customWidth="1"/>
    <col min="7180" max="7424" width="9.140625" style="3"/>
    <col min="7425" max="7425" width="5.7109375" style="3" customWidth="1"/>
    <col min="7426" max="7426" width="38.85546875" style="3" customWidth="1"/>
    <col min="7427" max="7435" width="10.7109375" style="3" customWidth="1"/>
    <col min="7436" max="7680" width="9.140625" style="3"/>
    <col min="7681" max="7681" width="5.7109375" style="3" customWidth="1"/>
    <col min="7682" max="7682" width="38.85546875" style="3" customWidth="1"/>
    <col min="7683" max="7691" width="10.7109375" style="3" customWidth="1"/>
    <col min="7692" max="7936" width="9.140625" style="3"/>
    <col min="7937" max="7937" width="5.7109375" style="3" customWidth="1"/>
    <col min="7938" max="7938" width="38.85546875" style="3" customWidth="1"/>
    <col min="7939" max="7947" width="10.7109375" style="3" customWidth="1"/>
    <col min="7948" max="8192" width="9.140625" style="3"/>
    <col min="8193" max="8193" width="5.7109375" style="3" customWidth="1"/>
    <col min="8194" max="8194" width="38.85546875" style="3" customWidth="1"/>
    <col min="8195" max="8203" width="10.7109375" style="3" customWidth="1"/>
    <col min="8204" max="8448" width="9.140625" style="3"/>
    <col min="8449" max="8449" width="5.7109375" style="3" customWidth="1"/>
    <col min="8450" max="8450" width="38.85546875" style="3" customWidth="1"/>
    <col min="8451" max="8459" width="10.7109375" style="3" customWidth="1"/>
    <col min="8460" max="8704" width="9.140625" style="3"/>
    <col min="8705" max="8705" width="5.7109375" style="3" customWidth="1"/>
    <col min="8706" max="8706" width="38.85546875" style="3" customWidth="1"/>
    <col min="8707" max="8715" width="10.7109375" style="3" customWidth="1"/>
    <col min="8716" max="8960" width="9.140625" style="3"/>
    <col min="8961" max="8961" width="5.7109375" style="3" customWidth="1"/>
    <col min="8962" max="8962" width="38.85546875" style="3" customWidth="1"/>
    <col min="8963" max="8971" width="10.7109375" style="3" customWidth="1"/>
    <col min="8972" max="9216" width="9.140625" style="3"/>
    <col min="9217" max="9217" width="5.7109375" style="3" customWidth="1"/>
    <col min="9218" max="9218" width="38.85546875" style="3" customWidth="1"/>
    <col min="9219" max="9227" width="10.7109375" style="3" customWidth="1"/>
    <col min="9228" max="9472" width="9.140625" style="3"/>
    <col min="9473" max="9473" width="5.7109375" style="3" customWidth="1"/>
    <col min="9474" max="9474" width="38.85546875" style="3" customWidth="1"/>
    <col min="9475" max="9483" width="10.7109375" style="3" customWidth="1"/>
    <col min="9484" max="9728" width="9.140625" style="3"/>
    <col min="9729" max="9729" width="5.7109375" style="3" customWidth="1"/>
    <col min="9730" max="9730" width="38.85546875" style="3" customWidth="1"/>
    <col min="9731" max="9739" width="10.7109375" style="3" customWidth="1"/>
    <col min="9740" max="9984" width="9.140625" style="3"/>
    <col min="9985" max="9985" width="5.7109375" style="3" customWidth="1"/>
    <col min="9986" max="9986" width="38.85546875" style="3" customWidth="1"/>
    <col min="9987" max="9995" width="10.7109375" style="3" customWidth="1"/>
    <col min="9996" max="10240" width="9.140625" style="3"/>
    <col min="10241" max="10241" width="5.7109375" style="3" customWidth="1"/>
    <col min="10242" max="10242" width="38.85546875" style="3" customWidth="1"/>
    <col min="10243" max="10251" width="10.7109375" style="3" customWidth="1"/>
    <col min="10252" max="10496" width="9.140625" style="3"/>
    <col min="10497" max="10497" width="5.7109375" style="3" customWidth="1"/>
    <col min="10498" max="10498" width="38.85546875" style="3" customWidth="1"/>
    <col min="10499" max="10507" width="10.7109375" style="3" customWidth="1"/>
    <col min="10508" max="10752" width="9.140625" style="3"/>
    <col min="10753" max="10753" width="5.7109375" style="3" customWidth="1"/>
    <col min="10754" max="10754" width="38.85546875" style="3" customWidth="1"/>
    <col min="10755" max="10763" width="10.7109375" style="3" customWidth="1"/>
    <col min="10764" max="11008" width="9.140625" style="3"/>
    <col min="11009" max="11009" width="5.7109375" style="3" customWidth="1"/>
    <col min="11010" max="11010" width="38.85546875" style="3" customWidth="1"/>
    <col min="11011" max="11019" width="10.7109375" style="3" customWidth="1"/>
    <col min="11020" max="11264" width="9.140625" style="3"/>
    <col min="11265" max="11265" width="5.7109375" style="3" customWidth="1"/>
    <col min="11266" max="11266" width="38.85546875" style="3" customWidth="1"/>
    <col min="11267" max="11275" width="10.7109375" style="3" customWidth="1"/>
    <col min="11276" max="11520" width="9.140625" style="3"/>
    <col min="11521" max="11521" width="5.7109375" style="3" customWidth="1"/>
    <col min="11522" max="11522" width="38.85546875" style="3" customWidth="1"/>
    <col min="11523" max="11531" width="10.7109375" style="3" customWidth="1"/>
    <col min="11532" max="11776" width="9.140625" style="3"/>
    <col min="11777" max="11777" width="5.7109375" style="3" customWidth="1"/>
    <col min="11778" max="11778" width="38.85546875" style="3" customWidth="1"/>
    <col min="11779" max="11787" width="10.7109375" style="3" customWidth="1"/>
    <col min="11788" max="12032" width="9.140625" style="3"/>
    <col min="12033" max="12033" width="5.7109375" style="3" customWidth="1"/>
    <col min="12034" max="12034" width="38.85546875" style="3" customWidth="1"/>
    <col min="12035" max="12043" width="10.7109375" style="3" customWidth="1"/>
    <col min="12044" max="12288" width="9.140625" style="3"/>
    <col min="12289" max="12289" width="5.7109375" style="3" customWidth="1"/>
    <col min="12290" max="12290" width="38.85546875" style="3" customWidth="1"/>
    <col min="12291" max="12299" width="10.7109375" style="3" customWidth="1"/>
    <col min="12300" max="12544" width="9.140625" style="3"/>
    <col min="12545" max="12545" width="5.7109375" style="3" customWidth="1"/>
    <col min="12546" max="12546" width="38.85546875" style="3" customWidth="1"/>
    <col min="12547" max="12555" width="10.7109375" style="3" customWidth="1"/>
    <col min="12556" max="12800" width="9.140625" style="3"/>
    <col min="12801" max="12801" width="5.7109375" style="3" customWidth="1"/>
    <col min="12802" max="12802" width="38.85546875" style="3" customWidth="1"/>
    <col min="12803" max="12811" width="10.7109375" style="3" customWidth="1"/>
    <col min="12812" max="13056" width="9.140625" style="3"/>
    <col min="13057" max="13057" width="5.7109375" style="3" customWidth="1"/>
    <col min="13058" max="13058" width="38.85546875" style="3" customWidth="1"/>
    <col min="13059" max="13067" width="10.7109375" style="3" customWidth="1"/>
    <col min="13068" max="13312" width="9.140625" style="3"/>
    <col min="13313" max="13313" width="5.7109375" style="3" customWidth="1"/>
    <col min="13314" max="13314" width="38.85546875" style="3" customWidth="1"/>
    <col min="13315" max="13323" width="10.7109375" style="3" customWidth="1"/>
    <col min="13324" max="13568" width="9.140625" style="3"/>
    <col min="13569" max="13569" width="5.7109375" style="3" customWidth="1"/>
    <col min="13570" max="13570" width="38.85546875" style="3" customWidth="1"/>
    <col min="13571" max="13579" width="10.7109375" style="3" customWidth="1"/>
    <col min="13580" max="13824" width="9.140625" style="3"/>
    <col min="13825" max="13825" width="5.7109375" style="3" customWidth="1"/>
    <col min="13826" max="13826" width="38.85546875" style="3" customWidth="1"/>
    <col min="13827" max="13835" width="10.7109375" style="3" customWidth="1"/>
    <col min="13836" max="14080" width="9.140625" style="3"/>
    <col min="14081" max="14081" width="5.7109375" style="3" customWidth="1"/>
    <col min="14082" max="14082" width="38.85546875" style="3" customWidth="1"/>
    <col min="14083" max="14091" width="10.7109375" style="3" customWidth="1"/>
    <col min="14092" max="14336" width="9.140625" style="3"/>
    <col min="14337" max="14337" width="5.7109375" style="3" customWidth="1"/>
    <col min="14338" max="14338" width="38.85546875" style="3" customWidth="1"/>
    <col min="14339" max="14347" width="10.7109375" style="3" customWidth="1"/>
    <col min="14348" max="14592" width="9.140625" style="3"/>
    <col min="14593" max="14593" width="5.7109375" style="3" customWidth="1"/>
    <col min="14594" max="14594" width="38.85546875" style="3" customWidth="1"/>
    <col min="14595" max="14603" width="10.7109375" style="3" customWidth="1"/>
    <col min="14604" max="14848" width="9.140625" style="3"/>
    <col min="14849" max="14849" width="5.7109375" style="3" customWidth="1"/>
    <col min="14850" max="14850" width="38.85546875" style="3" customWidth="1"/>
    <col min="14851" max="14859" width="10.7109375" style="3" customWidth="1"/>
    <col min="14860" max="15104" width="9.140625" style="3"/>
    <col min="15105" max="15105" width="5.7109375" style="3" customWidth="1"/>
    <col min="15106" max="15106" width="38.85546875" style="3" customWidth="1"/>
    <col min="15107" max="15115" width="10.7109375" style="3" customWidth="1"/>
    <col min="15116" max="15360" width="9.140625" style="3"/>
    <col min="15361" max="15361" width="5.7109375" style="3" customWidth="1"/>
    <col min="15362" max="15362" width="38.85546875" style="3" customWidth="1"/>
    <col min="15363" max="15371" width="10.7109375" style="3" customWidth="1"/>
    <col min="15372" max="15616" width="9.140625" style="3"/>
    <col min="15617" max="15617" width="5.7109375" style="3" customWidth="1"/>
    <col min="15618" max="15618" width="38.85546875" style="3" customWidth="1"/>
    <col min="15619" max="15627" width="10.7109375" style="3" customWidth="1"/>
    <col min="15628" max="15872" width="9.140625" style="3"/>
    <col min="15873" max="15873" width="5.7109375" style="3" customWidth="1"/>
    <col min="15874" max="15874" width="38.85546875" style="3" customWidth="1"/>
    <col min="15875" max="15883" width="10.7109375" style="3" customWidth="1"/>
    <col min="15884" max="16128" width="9.140625" style="3"/>
    <col min="16129" max="16129" width="5.7109375" style="3" customWidth="1"/>
    <col min="16130" max="16130" width="38.85546875" style="3" customWidth="1"/>
    <col min="16131" max="16139" width="10.7109375" style="3" customWidth="1"/>
    <col min="16140" max="16384" width="9.140625" style="3"/>
  </cols>
  <sheetData>
    <row r="1" spans="1:12" x14ac:dyDescent="0.2">
      <c r="F1" s="21" t="s">
        <v>222</v>
      </c>
      <c r="G1" s="21"/>
      <c r="H1" s="21"/>
      <c r="I1" s="21"/>
      <c r="J1" s="21"/>
      <c r="K1" s="21"/>
      <c r="L1" s="23"/>
    </row>
    <row r="2" spans="1:12" ht="54" customHeight="1" x14ac:dyDescent="0.2">
      <c r="F2" s="23"/>
      <c r="G2" s="23"/>
      <c r="H2" s="23"/>
      <c r="I2" s="21" t="s">
        <v>1</v>
      </c>
      <c r="J2" s="21"/>
      <c r="K2" s="21"/>
      <c r="L2" s="23"/>
    </row>
    <row r="3" spans="1:12" x14ac:dyDescent="0.2"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2" ht="77.25" customHeight="1" x14ac:dyDescent="0.2">
      <c r="B4" s="254" t="s">
        <v>223</v>
      </c>
      <c r="C4" s="254"/>
      <c r="D4" s="254"/>
      <c r="E4" s="254"/>
      <c r="F4" s="254"/>
      <c r="G4" s="254"/>
      <c r="H4" s="254"/>
      <c r="I4" s="254"/>
      <c r="J4" s="254"/>
      <c r="K4" s="254"/>
    </row>
    <row r="5" spans="1:12" ht="15.75" x14ac:dyDescent="0.2"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2" ht="34.5" customHeight="1" x14ac:dyDescent="0.2">
      <c r="A6" s="267" t="s">
        <v>224</v>
      </c>
      <c r="B6" s="267"/>
      <c r="C6" s="267" t="s">
        <v>225</v>
      </c>
      <c r="D6" s="267"/>
      <c r="E6" s="267"/>
      <c r="F6" s="267" t="s">
        <v>226</v>
      </c>
      <c r="G6" s="267"/>
      <c r="H6" s="267"/>
      <c r="I6" s="70" t="s">
        <v>227</v>
      </c>
      <c r="J6" s="71"/>
      <c r="K6" s="268"/>
    </row>
    <row r="7" spans="1:12" ht="46.5" customHeight="1" x14ac:dyDescent="0.2">
      <c r="A7" s="267"/>
      <c r="B7" s="267"/>
      <c r="C7" s="255" t="s">
        <v>31</v>
      </c>
      <c r="D7" s="255" t="s">
        <v>228</v>
      </c>
      <c r="E7" s="255" t="s">
        <v>229</v>
      </c>
      <c r="F7" s="255" t="s">
        <v>31</v>
      </c>
      <c r="G7" s="255" t="s">
        <v>228</v>
      </c>
      <c r="H7" s="255" t="s">
        <v>229</v>
      </c>
      <c r="I7" s="255" t="s">
        <v>31</v>
      </c>
      <c r="J7" s="255" t="s">
        <v>228</v>
      </c>
      <c r="K7" s="255" t="s">
        <v>229</v>
      </c>
    </row>
    <row r="8" spans="1:12" ht="48.75" customHeight="1" x14ac:dyDescent="0.2">
      <c r="A8" s="269" t="s">
        <v>230</v>
      </c>
      <c r="B8" s="256" t="s">
        <v>231</v>
      </c>
      <c r="C8" s="270">
        <v>4420</v>
      </c>
      <c r="D8" s="270">
        <v>24</v>
      </c>
      <c r="E8" s="270"/>
      <c r="F8" s="270">
        <v>47401.483000000029</v>
      </c>
      <c r="G8" s="270">
        <v>336</v>
      </c>
      <c r="H8" s="270"/>
      <c r="I8" s="271">
        <v>14471.719289998988</v>
      </c>
      <c r="J8" s="272">
        <v>2769.5630200000014</v>
      </c>
      <c r="K8" s="273"/>
    </row>
    <row r="9" spans="1:12" ht="15.75" x14ac:dyDescent="0.25">
      <c r="A9" s="274"/>
      <c r="B9" s="275" t="s">
        <v>232</v>
      </c>
      <c r="C9" s="270"/>
      <c r="D9" s="270"/>
      <c r="E9" s="270"/>
      <c r="F9" s="270"/>
      <c r="G9" s="270"/>
      <c r="H9" s="270"/>
      <c r="I9" s="276"/>
      <c r="J9" s="277"/>
      <c r="K9" s="270"/>
    </row>
    <row r="10" spans="1:12" ht="24" customHeight="1" x14ac:dyDescent="0.2">
      <c r="A10" s="92"/>
      <c r="B10" s="278" t="s">
        <v>233</v>
      </c>
      <c r="C10" s="279">
        <v>3858</v>
      </c>
      <c r="D10" s="279">
        <v>19</v>
      </c>
      <c r="E10" s="279"/>
      <c r="F10" s="279">
        <v>43391.665000000001</v>
      </c>
      <c r="G10" s="279">
        <v>278</v>
      </c>
      <c r="H10" s="279"/>
      <c r="I10" s="273">
        <v>1798.213800000113</v>
      </c>
      <c r="J10" s="273">
        <v>8.8559000000000037</v>
      </c>
      <c r="K10" s="279"/>
    </row>
    <row r="11" spans="1:12" ht="24" customHeight="1" x14ac:dyDescent="0.2">
      <c r="A11" s="269" t="s">
        <v>189</v>
      </c>
      <c r="B11" s="256" t="s">
        <v>234</v>
      </c>
      <c r="C11" s="272">
        <v>67</v>
      </c>
      <c r="D11" s="272">
        <v>66</v>
      </c>
      <c r="E11" s="272"/>
      <c r="F11" s="272">
        <v>3814.5</v>
      </c>
      <c r="G11" s="272">
        <v>5840.4920000000011</v>
      </c>
      <c r="H11" s="272"/>
      <c r="I11" s="272">
        <v>18213.31409</v>
      </c>
      <c r="J11" s="280">
        <v>22070.032389999993</v>
      </c>
      <c r="K11" s="279"/>
    </row>
    <row r="12" spans="1:12" ht="15.75" x14ac:dyDescent="0.25">
      <c r="A12" s="274"/>
      <c r="B12" s="275" t="s">
        <v>232</v>
      </c>
      <c r="C12" s="270"/>
      <c r="D12" s="270"/>
      <c r="E12" s="270"/>
      <c r="F12" s="270"/>
      <c r="G12" s="270"/>
      <c r="H12" s="270"/>
      <c r="I12" s="281"/>
      <c r="J12" s="282"/>
      <c r="K12" s="282"/>
    </row>
    <row r="13" spans="1:12" ht="24" customHeight="1" x14ac:dyDescent="0.2">
      <c r="A13" s="92"/>
      <c r="B13" s="278" t="s">
        <v>235</v>
      </c>
      <c r="C13" s="279">
        <v>7</v>
      </c>
      <c r="D13" s="279">
        <v>4</v>
      </c>
      <c r="E13" s="279"/>
      <c r="F13" s="279">
        <v>502.1</v>
      </c>
      <c r="G13" s="279">
        <v>545</v>
      </c>
      <c r="H13" s="279"/>
      <c r="I13" s="279">
        <v>3193.5015299999995</v>
      </c>
      <c r="J13" s="279">
        <v>5010.8679100000008</v>
      </c>
      <c r="K13" s="279"/>
    </row>
    <row r="14" spans="1:12" ht="24" customHeight="1" x14ac:dyDescent="0.2">
      <c r="A14" s="269" t="s">
        <v>236</v>
      </c>
      <c r="B14" s="256" t="s">
        <v>237</v>
      </c>
      <c r="C14" s="270">
        <v>11</v>
      </c>
      <c r="D14" s="270">
        <v>34</v>
      </c>
      <c r="E14" s="270"/>
      <c r="F14" s="270">
        <v>2900.6400000000003</v>
      </c>
      <c r="G14" s="270">
        <v>9776.4399999999987</v>
      </c>
      <c r="H14" s="270"/>
      <c r="I14" s="272">
        <v>27152.914290000001</v>
      </c>
      <c r="J14" s="280">
        <v>11304.059090000001</v>
      </c>
      <c r="K14" s="280"/>
    </row>
    <row r="15" spans="1:12" ht="15.75" x14ac:dyDescent="0.25">
      <c r="A15" s="274"/>
      <c r="B15" s="275" t="s">
        <v>232</v>
      </c>
      <c r="C15" s="281"/>
      <c r="D15" s="281"/>
      <c r="E15" s="281"/>
      <c r="F15" s="281"/>
      <c r="G15" s="281"/>
      <c r="H15" s="281"/>
      <c r="I15" s="277"/>
      <c r="J15" s="281"/>
      <c r="K15" s="276"/>
    </row>
    <row r="16" spans="1:12" ht="24" customHeight="1" x14ac:dyDescent="0.2">
      <c r="A16" s="92"/>
      <c r="B16" s="278" t="s">
        <v>238</v>
      </c>
      <c r="C16" s="279"/>
      <c r="D16" s="279"/>
      <c r="E16" s="279"/>
      <c r="F16" s="279"/>
      <c r="G16" s="279"/>
      <c r="H16" s="279"/>
      <c r="I16" s="283"/>
      <c r="J16" s="279"/>
      <c r="K16" s="284"/>
    </row>
    <row r="17" spans="1:11" ht="15.75" x14ac:dyDescent="0.2">
      <c r="A17" s="269" t="s">
        <v>239</v>
      </c>
      <c r="B17" s="256" t="s">
        <v>240</v>
      </c>
      <c r="C17" s="279">
        <v>1</v>
      </c>
      <c r="D17" s="279">
        <v>19</v>
      </c>
      <c r="E17" s="279">
        <v>3</v>
      </c>
      <c r="F17" s="279">
        <v>806</v>
      </c>
      <c r="G17" s="279">
        <v>20102.900000000001</v>
      </c>
      <c r="H17" s="279">
        <v>3671.1</v>
      </c>
      <c r="I17" s="285">
        <v>81829.027790000007</v>
      </c>
      <c r="J17" s="272">
        <v>38316.87028000001</v>
      </c>
      <c r="K17" s="280">
        <v>1003.57497</v>
      </c>
    </row>
    <row r="18" spans="1:11" ht="15.75" x14ac:dyDescent="0.25">
      <c r="A18" s="274"/>
      <c r="B18" s="275" t="s">
        <v>232</v>
      </c>
      <c r="C18" s="281"/>
      <c r="D18" s="281"/>
      <c r="E18" s="281"/>
      <c r="F18" s="281"/>
      <c r="G18" s="286"/>
      <c r="H18" s="281"/>
      <c r="I18" s="286"/>
      <c r="J18" s="281"/>
      <c r="K18" s="276"/>
    </row>
    <row r="19" spans="1:11" ht="24" customHeight="1" x14ac:dyDescent="0.2">
      <c r="A19" s="92"/>
      <c r="B19" s="278" t="s">
        <v>238</v>
      </c>
      <c r="C19" s="279"/>
      <c r="D19" s="279"/>
      <c r="E19" s="279"/>
      <c r="F19" s="279"/>
      <c r="G19" s="283"/>
      <c r="H19" s="279"/>
      <c r="I19" s="283"/>
      <c r="J19" s="279"/>
      <c r="K19" s="284"/>
    </row>
    <row r="20" spans="1:11" ht="15.75" x14ac:dyDescent="0.2">
      <c r="A20" s="269" t="s">
        <v>241</v>
      </c>
      <c r="B20" s="256" t="s">
        <v>242</v>
      </c>
      <c r="C20" s="272"/>
      <c r="D20" s="272">
        <v>1</v>
      </c>
      <c r="E20" s="272">
        <v>2</v>
      </c>
      <c r="F20" s="272"/>
      <c r="G20" s="285">
        <v>24398</v>
      </c>
      <c r="H20" s="272">
        <v>57000</v>
      </c>
      <c r="I20" s="285"/>
      <c r="J20" s="272">
        <v>50.220870000000005</v>
      </c>
      <c r="K20" s="280">
        <v>77.92067999999999</v>
      </c>
    </row>
    <row r="21" spans="1:11" ht="15.75" x14ac:dyDescent="0.2">
      <c r="A21" s="274"/>
      <c r="B21" s="275" t="s">
        <v>232</v>
      </c>
      <c r="C21" s="270"/>
      <c r="D21" s="270"/>
      <c r="E21" s="270"/>
      <c r="F21" s="270"/>
      <c r="G21" s="287"/>
      <c r="H21" s="270"/>
      <c r="I21" s="287"/>
      <c r="J21" s="270"/>
      <c r="K21" s="288"/>
    </row>
    <row r="22" spans="1:11" ht="24" customHeight="1" x14ac:dyDescent="0.2">
      <c r="A22" s="92"/>
      <c r="B22" s="278" t="s">
        <v>238</v>
      </c>
      <c r="C22" s="279"/>
      <c r="D22" s="279"/>
      <c r="E22" s="279">
        <v>2</v>
      </c>
      <c r="F22" s="279"/>
      <c r="G22" s="283"/>
      <c r="H22" s="279">
        <v>57000</v>
      </c>
      <c r="I22" s="283"/>
      <c r="J22" s="279"/>
      <c r="K22" s="284">
        <v>77.92067999999999</v>
      </c>
    </row>
    <row r="23" spans="1:11" ht="15.75" x14ac:dyDescent="0.2">
      <c r="A23" s="46" t="s">
        <v>243</v>
      </c>
      <c r="B23" s="256" t="s">
        <v>244</v>
      </c>
      <c r="C23" s="289"/>
      <c r="D23" s="289"/>
      <c r="E23" s="289"/>
      <c r="F23" s="290"/>
      <c r="G23" s="291"/>
      <c r="H23" s="290"/>
      <c r="I23" s="291"/>
      <c r="J23" s="289"/>
      <c r="K23" s="292"/>
    </row>
    <row r="26" spans="1:11" ht="15.75" x14ac:dyDescent="0.25">
      <c r="A26" s="293" t="s">
        <v>89</v>
      </c>
      <c r="B26" s="14" t="s">
        <v>245</v>
      </c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98.25" customHeight="1" x14ac:dyDescent="0.25">
      <c r="A27" s="294" t="s">
        <v>91</v>
      </c>
      <c r="B27" s="295" t="s">
        <v>246</v>
      </c>
      <c r="C27" s="295"/>
      <c r="D27" s="295"/>
      <c r="E27" s="295"/>
      <c r="F27" s="295"/>
      <c r="G27" s="295"/>
      <c r="H27" s="295"/>
      <c r="I27" s="295"/>
      <c r="J27" s="295"/>
      <c r="K27" s="295"/>
    </row>
    <row r="28" spans="1:11" ht="15.75" x14ac:dyDescent="0.25">
      <c r="A28" s="294" t="s">
        <v>93</v>
      </c>
      <c r="B28" s="295" t="s">
        <v>247</v>
      </c>
      <c r="C28" s="295"/>
      <c r="D28" s="295"/>
      <c r="E28" s="295"/>
      <c r="F28" s="295"/>
      <c r="G28" s="295"/>
      <c r="H28" s="295"/>
      <c r="I28" s="295"/>
      <c r="J28" s="295"/>
      <c r="K28" s="295"/>
    </row>
  </sheetData>
  <mergeCells count="10">
    <mergeCell ref="B26:K26"/>
    <mergeCell ref="B27:K27"/>
    <mergeCell ref="B28:K28"/>
    <mergeCell ref="F1:K1"/>
    <mergeCell ref="I2:K2"/>
    <mergeCell ref="B4:K4"/>
    <mergeCell ref="A6:B7"/>
    <mergeCell ref="C6:E6"/>
    <mergeCell ref="F6:H6"/>
    <mergeCell ref="I6:K6"/>
  </mergeCells>
  <pageMargins left="0.7" right="0.7" top="0.75" bottom="0.75" header="0.3" footer="0.3"/>
  <pageSetup paperSize="9" scale="6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I28"/>
  <sheetViews>
    <sheetView view="pageBreakPreview" zoomScale="70" zoomScaleNormal="100" zoomScaleSheetLayoutView="70" workbookViewId="0">
      <selection activeCell="B4" sqref="B4:H4"/>
    </sheetView>
  </sheetViews>
  <sheetFormatPr defaultRowHeight="12.75" x14ac:dyDescent="0.2"/>
  <cols>
    <col min="1" max="1" width="5.7109375" style="3" customWidth="1"/>
    <col min="2" max="2" width="38.85546875" style="3" customWidth="1"/>
    <col min="3" max="8" width="15.7109375" style="3" customWidth="1"/>
    <col min="9" max="256" width="9.140625" style="3"/>
    <col min="257" max="257" width="5.7109375" style="3" customWidth="1"/>
    <col min="258" max="258" width="38.85546875" style="3" customWidth="1"/>
    <col min="259" max="264" width="15.7109375" style="3" customWidth="1"/>
    <col min="265" max="512" width="9.140625" style="3"/>
    <col min="513" max="513" width="5.7109375" style="3" customWidth="1"/>
    <col min="514" max="514" width="38.85546875" style="3" customWidth="1"/>
    <col min="515" max="520" width="15.7109375" style="3" customWidth="1"/>
    <col min="521" max="768" width="9.140625" style="3"/>
    <col min="769" max="769" width="5.7109375" style="3" customWidth="1"/>
    <col min="770" max="770" width="38.85546875" style="3" customWidth="1"/>
    <col min="771" max="776" width="15.7109375" style="3" customWidth="1"/>
    <col min="777" max="1024" width="9.140625" style="3"/>
    <col min="1025" max="1025" width="5.7109375" style="3" customWidth="1"/>
    <col min="1026" max="1026" width="38.85546875" style="3" customWidth="1"/>
    <col min="1027" max="1032" width="15.7109375" style="3" customWidth="1"/>
    <col min="1033" max="1280" width="9.140625" style="3"/>
    <col min="1281" max="1281" width="5.7109375" style="3" customWidth="1"/>
    <col min="1282" max="1282" width="38.85546875" style="3" customWidth="1"/>
    <col min="1283" max="1288" width="15.7109375" style="3" customWidth="1"/>
    <col min="1289" max="1536" width="9.140625" style="3"/>
    <col min="1537" max="1537" width="5.7109375" style="3" customWidth="1"/>
    <col min="1538" max="1538" width="38.85546875" style="3" customWidth="1"/>
    <col min="1539" max="1544" width="15.7109375" style="3" customWidth="1"/>
    <col min="1545" max="1792" width="9.140625" style="3"/>
    <col min="1793" max="1793" width="5.7109375" style="3" customWidth="1"/>
    <col min="1794" max="1794" width="38.85546875" style="3" customWidth="1"/>
    <col min="1795" max="1800" width="15.7109375" style="3" customWidth="1"/>
    <col min="1801" max="2048" width="9.140625" style="3"/>
    <col min="2049" max="2049" width="5.7109375" style="3" customWidth="1"/>
    <col min="2050" max="2050" width="38.85546875" style="3" customWidth="1"/>
    <col min="2051" max="2056" width="15.7109375" style="3" customWidth="1"/>
    <col min="2057" max="2304" width="9.140625" style="3"/>
    <col min="2305" max="2305" width="5.7109375" style="3" customWidth="1"/>
    <col min="2306" max="2306" width="38.85546875" style="3" customWidth="1"/>
    <col min="2307" max="2312" width="15.7109375" style="3" customWidth="1"/>
    <col min="2313" max="2560" width="9.140625" style="3"/>
    <col min="2561" max="2561" width="5.7109375" style="3" customWidth="1"/>
    <col min="2562" max="2562" width="38.85546875" style="3" customWidth="1"/>
    <col min="2563" max="2568" width="15.7109375" style="3" customWidth="1"/>
    <col min="2569" max="2816" width="9.140625" style="3"/>
    <col min="2817" max="2817" width="5.7109375" style="3" customWidth="1"/>
    <col min="2818" max="2818" width="38.85546875" style="3" customWidth="1"/>
    <col min="2819" max="2824" width="15.7109375" style="3" customWidth="1"/>
    <col min="2825" max="3072" width="9.140625" style="3"/>
    <col min="3073" max="3073" width="5.7109375" style="3" customWidth="1"/>
    <col min="3074" max="3074" width="38.85546875" style="3" customWidth="1"/>
    <col min="3075" max="3080" width="15.7109375" style="3" customWidth="1"/>
    <col min="3081" max="3328" width="9.140625" style="3"/>
    <col min="3329" max="3329" width="5.7109375" style="3" customWidth="1"/>
    <col min="3330" max="3330" width="38.85546875" style="3" customWidth="1"/>
    <col min="3331" max="3336" width="15.7109375" style="3" customWidth="1"/>
    <col min="3337" max="3584" width="9.140625" style="3"/>
    <col min="3585" max="3585" width="5.7109375" style="3" customWidth="1"/>
    <col min="3586" max="3586" width="38.85546875" style="3" customWidth="1"/>
    <col min="3587" max="3592" width="15.7109375" style="3" customWidth="1"/>
    <col min="3593" max="3840" width="9.140625" style="3"/>
    <col min="3841" max="3841" width="5.7109375" style="3" customWidth="1"/>
    <col min="3842" max="3842" width="38.85546875" style="3" customWidth="1"/>
    <col min="3843" max="3848" width="15.7109375" style="3" customWidth="1"/>
    <col min="3849" max="4096" width="9.140625" style="3"/>
    <col min="4097" max="4097" width="5.7109375" style="3" customWidth="1"/>
    <col min="4098" max="4098" width="38.85546875" style="3" customWidth="1"/>
    <col min="4099" max="4104" width="15.7109375" style="3" customWidth="1"/>
    <col min="4105" max="4352" width="9.140625" style="3"/>
    <col min="4353" max="4353" width="5.7109375" style="3" customWidth="1"/>
    <col min="4354" max="4354" width="38.85546875" style="3" customWidth="1"/>
    <col min="4355" max="4360" width="15.7109375" style="3" customWidth="1"/>
    <col min="4361" max="4608" width="9.140625" style="3"/>
    <col min="4609" max="4609" width="5.7109375" style="3" customWidth="1"/>
    <col min="4610" max="4610" width="38.85546875" style="3" customWidth="1"/>
    <col min="4611" max="4616" width="15.7109375" style="3" customWidth="1"/>
    <col min="4617" max="4864" width="9.140625" style="3"/>
    <col min="4865" max="4865" width="5.7109375" style="3" customWidth="1"/>
    <col min="4866" max="4866" width="38.85546875" style="3" customWidth="1"/>
    <col min="4867" max="4872" width="15.7109375" style="3" customWidth="1"/>
    <col min="4873" max="5120" width="9.140625" style="3"/>
    <col min="5121" max="5121" width="5.7109375" style="3" customWidth="1"/>
    <col min="5122" max="5122" width="38.85546875" style="3" customWidth="1"/>
    <col min="5123" max="5128" width="15.7109375" style="3" customWidth="1"/>
    <col min="5129" max="5376" width="9.140625" style="3"/>
    <col min="5377" max="5377" width="5.7109375" style="3" customWidth="1"/>
    <col min="5378" max="5378" width="38.85546875" style="3" customWidth="1"/>
    <col min="5379" max="5384" width="15.7109375" style="3" customWidth="1"/>
    <col min="5385" max="5632" width="9.140625" style="3"/>
    <col min="5633" max="5633" width="5.7109375" style="3" customWidth="1"/>
    <col min="5634" max="5634" width="38.85546875" style="3" customWidth="1"/>
    <col min="5635" max="5640" width="15.7109375" style="3" customWidth="1"/>
    <col min="5641" max="5888" width="9.140625" style="3"/>
    <col min="5889" max="5889" width="5.7109375" style="3" customWidth="1"/>
    <col min="5890" max="5890" width="38.85546875" style="3" customWidth="1"/>
    <col min="5891" max="5896" width="15.7109375" style="3" customWidth="1"/>
    <col min="5897" max="6144" width="9.140625" style="3"/>
    <col min="6145" max="6145" width="5.7109375" style="3" customWidth="1"/>
    <col min="6146" max="6146" width="38.85546875" style="3" customWidth="1"/>
    <col min="6147" max="6152" width="15.7109375" style="3" customWidth="1"/>
    <col min="6153" max="6400" width="9.140625" style="3"/>
    <col min="6401" max="6401" width="5.7109375" style="3" customWidth="1"/>
    <col min="6402" max="6402" width="38.85546875" style="3" customWidth="1"/>
    <col min="6403" max="6408" width="15.7109375" style="3" customWidth="1"/>
    <col min="6409" max="6656" width="9.140625" style="3"/>
    <col min="6657" max="6657" width="5.7109375" style="3" customWidth="1"/>
    <col min="6658" max="6658" width="38.85546875" style="3" customWidth="1"/>
    <col min="6659" max="6664" width="15.7109375" style="3" customWidth="1"/>
    <col min="6665" max="6912" width="9.140625" style="3"/>
    <col min="6913" max="6913" width="5.7109375" style="3" customWidth="1"/>
    <col min="6914" max="6914" width="38.85546875" style="3" customWidth="1"/>
    <col min="6915" max="6920" width="15.7109375" style="3" customWidth="1"/>
    <col min="6921" max="7168" width="9.140625" style="3"/>
    <col min="7169" max="7169" width="5.7109375" style="3" customWidth="1"/>
    <col min="7170" max="7170" width="38.85546875" style="3" customWidth="1"/>
    <col min="7171" max="7176" width="15.7109375" style="3" customWidth="1"/>
    <col min="7177" max="7424" width="9.140625" style="3"/>
    <col min="7425" max="7425" width="5.7109375" style="3" customWidth="1"/>
    <col min="7426" max="7426" width="38.85546875" style="3" customWidth="1"/>
    <col min="7427" max="7432" width="15.7109375" style="3" customWidth="1"/>
    <col min="7433" max="7680" width="9.140625" style="3"/>
    <col min="7681" max="7681" width="5.7109375" style="3" customWidth="1"/>
    <col min="7682" max="7682" width="38.85546875" style="3" customWidth="1"/>
    <col min="7683" max="7688" width="15.7109375" style="3" customWidth="1"/>
    <col min="7689" max="7936" width="9.140625" style="3"/>
    <col min="7937" max="7937" width="5.7109375" style="3" customWidth="1"/>
    <col min="7938" max="7938" width="38.85546875" style="3" customWidth="1"/>
    <col min="7939" max="7944" width="15.7109375" style="3" customWidth="1"/>
    <col min="7945" max="8192" width="9.140625" style="3"/>
    <col min="8193" max="8193" width="5.7109375" style="3" customWidth="1"/>
    <col min="8194" max="8194" width="38.85546875" style="3" customWidth="1"/>
    <col min="8195" max="8200" width="15.7109375" style="3" customWidth="1"/>
    <col min="8201" max="8448" width="9.140625" style="3"/>
    <col min="8449" max="8449" width="5.7109375" style="3" customWidth="1"/>
    <col min="8450" max="8450" width="38.85546875" style="3" customWidth="1"/>
    <col min="8451" max="8456" width="15.7109375" style="3" customWidth="1"/>
    <col min="8457" max="8704" width="9.140625" style="3"/>
    <col min="8705" max="8705" width="5.7109375" style="3" customWidth="1"/>
    <col min="8706" max="8706" width="38.85546875" style="3" customWidth="1"/>
    <col min="8707" max="8712" width="15.7109375" style="3" customWidth="1"/>
    <col min="8713" max="8960" width="9.140625" style="3"/>
    <col min="8961" max="8961" width="5.7109375" style="3" customWidth="1"/>
    <col min="8962" max="8962" width="38.85546875" style="3" customWidth="1"/>
    <col min="8963" max="8968" width="15.7109375" style="3" customWidth="1"/>
    <col min="8969" max="9216" width="9.140625" style="3"/>
    <col min="9217" max="9217" width="5.7109375" style="3" customWidth="1"/>
    <col min="9218" max="9218" width="38.85546875" style="3" customWidth="1"/>
    <col min="9219" max="9224" width="15.7109375" style="3" customWidth="1"/>
    <col min="9225" max="9472" width="9.140625" style="3"/>
    <col min="9473" max="9473" width="5.7109375" style="3" customWidth="1"/>
    <col min="9474" max="9474" width="38.85546875" style="3" customWidth="1"/>
    <col min="9475" max="9480" width="15.7109375" style="3" customWidth="1"/>
    <col min="9481" max="9728" width="9.140625" style="3"/>
    <col min="9729" max="9729" width="5.7109375" style="3" customWidth="1"/>
    <col min="9730" max="9730" width="38.85546875" style="3" customWidth="1"/>
    <col min="9731" max="9736" width="15.7109375" style="3" customWidth="1"/>
    <col min="9737" max="9984" width="9.140625" style="3"/>
    <col min="9985" max="9985" width="5.7109375" style="3" customWidth="1"/>
    <col min="9986" max="9986" width="38.85546875" style="3" customWidth="1"/>
    <col min="9987" max="9992" width="15.7109375" style="3" customWidth="1"/>
    <col min="9993" max="10240" width="9.140625" style="3"/>
    <col min="10241" max="10241" width="5.7109375" style="3" customWidth="1"/>
    <col min="10242" max="10242" width="38.85546875" style="3" customWidth="1"/>
    <col min="10243" max="10248" width="15.7109375" style="3" customWidth="1"/>
    <col min="10249" max="10496" width="9.140625" style="3"/>
    <col min="10497" max="10497" width="5.7109375" style="3" customWidth="1"/>
    <col min="10498" max="10498" width="38.85546875" style="3" customWidth="1"/>
    <col min="10499" max="10504" width="15.7109375" style="3" customWidth="1"/>
    <col min="10505" max="10752" width="9.140625" style="3"/>
    <col min="10753" max="10753" width="5.7109375" style="3" customWidth="1"/>
    <col min="10754" max="10754" width="38.85546875" style="3" customWidth="1"/>
    <col min="10755" max="10760" width="15.7109375" style="3" customWidth="1"/>
    <col min="10761" max="11008" width="9.140625" style="3"/>
    <col min="11009" max="11009" width="5.7109375" style="3" customWidth="1"/>
    <col min="11010" max="11010" width="38.85546875" style="3" customWidth="1"/>
    <col min="11011" max="11016" width="15.7109375" style="3" customWidth="1"/>
    <col min="11017" max="11264" width="9.140625" style="3"/>
    <col min="11265" max="11265" width="5.7109375" style="3" customWidth="1"/>
    <col min="11266" max="11266" width="38.85546875" style="3" customWidth="1"/>
    <col min="11267" max="11272" width="15.7109375" style="3" customWidth="1"/>
    <col min="11273" max="11520" width="9.140625" style="3"/>
    <col min="11521" max="11521" width="5.7109375" style="3" customWidth="1"/>
    <col min="11522" max="11522" width="38.85546875" style="3" customWidth="1"/>
    <col min="11523" max="11528" width="15.7109375" style="3" customWidth="1"/>
    <col min="11529" max="11776" width="9.140625" style="3"/>
    <col min="11777" max="11777" width="5.7109375" style="3" customWidth="1"/>
    <col min="11778" max="11778" width="38.85546875" style="3" customWidth="1"/>
    <col min="11779" max="11784" width="15.7109375" style="3" customWidth="1"/>
    <col min="11785" max="12032" width="9.140625" style="3"/>
    <col min="12033" max="12033" width="5.7109375" style="3" customWidth="1"/>
    <col min="12034" max="12034" width="38.85546875" style="3" customWidth="1"/>
    <col min="12035" max="12040" width="15.7109375" style="3" customWidth="1"/>
    <col min="12041" max="12288" width="9.140625" style="3"/>
    <col min="12289" max="12289" width="5.7109375" style="3" customWidth="1"/>
    <col min="12290" max="12290" width="38.85546875" style="3" customWidth="1"/>
    <col min="12291" max="12296" width="15.7109375" style="3" customWidth="1"/>
    <col min="12297" max="12544" width="9.140625" style="3"/>
    <col min="12545" max="12545" width="5.7109375" style="3" customWidth="1"/>
    <col min="12546" max="12546" width="38.85546875" style="3" customWidth="1"/>
    <col min="12547" max="12552" width="15.7109375" style="3" customWidth="1"/>
    <col min="12553" max="12800" width="9.140625" style="3"/>
    <col min="12801" max="12801" width="5.7109375" style="3" customWidth="1"/>
    <col min="12802" max="12802" width="38.85546875" style="3" customWidth="1"/>
    <col min="12803" max="12808" width="15.7109375" style="3" customWidth="1"/>
    <col min="12809" max="13056" width="9.140625" style="3"/>
    <col min="13057" max="13057" width="5.7109375" style="3" customWidth="1"/>
    <col min="13058" max="13058" width="38.85546875" style="3" customWidth="1"/>
    <col min="13059" max="13064" width="15.7109375" style="3" customWidth="1"/>
    <col min="13065" max="13312" width="9.140625" style="3"/>
    <col min="13313" max="13313" width="5.7109375" style="3" customWidth="1"/>
    <col min="13314" max="13314" width="38.85546875" style="3" customWidth="1"/>
    <col min="13315" max="13320" width="15.7109375" style="3" customWidth="1"/>
    <col min="13321" max="13568" width="9.140625" style="3"/>
    <col min="13569" max="13569" width="5.7109375" style="3" customWidth="1"/>
    <col min="13570" max="13570" width="38.85546875" style="3" customWidth="1"/>
    <col min="13571" max="13576" width="15.7109375" style="3" customWidth="1"/>
    <col min="13577" max="13824" width="9.140625" style="3"/>
    <col min="13825" max="13825" width="5.7109375" style="3" customWidth="1"/>
    <col min="13826" max="13826" width="38.85546875" style="3" customWidth="1"/>
    <col min="13827" max="13832" width="15.7109375" style="3" customWidth="1"/>
    <col min="13833" max="14080" width="9.140625" style="3"/>
    <col min="14081" max="14081" width="5.7109375" style="3" customWidth="1"/>
    <col min="14082" max="14082" width="38.85546875" style="3" customWidth="1"/>
    <col min="14083" max="14088" width="15.7109375" style="3" customWidth="1"/>
    <col min="14089" max="14336" width="9.140625" style="3"/>
    <col min="14337" max="14337" width="5.7109375" style="3" customWidth="1"/>
    <col min="14338" max="14338" width="38.85546875" style="3" customWidth="1"/>
    <col min="14339" max="14344" width="15.7109375" style="3" customWidth="1"/>
    <col min="14345" max="14592" width="9.140625" style="3"/>
    <col min="14593" max="14593" width="5.7109375" style="3" customWidth="1"/>
    <col min="14594" max="14594" width="38.85546875" style="3" customWidth="1"/>
    <col min="14595" max="14600" width="15.7109375" style="3" customWidth="1"/>
    <col min="14601" max="14848" width="9.140625" style="3"/>
    <col min="14849" max="14849" width="5.7109375" style="3" customWidth="1"/>
    <col min="14850" max="14850" width="38.85546875" style="3" customWidth="1"/>
    <col min="14851" max="14856" width="15.7109375" style="3" customWidth="1"/>
    <col min="14857" max="15104" width="9.140625" style="3"/>
    <col min="15105" max="15105" width="5.7109375" style="3" customWidth="1"/>
    <col min="15106" max="15106" width="38.85546875" style="3" customWidth="1"/>
    <col min="15107" max="15112" width="15.7109375" style="3" customWidth="1"/>
    <col min="15113" max="15360" width="9.140625" style="3"/>
    <col min="15361" max="15361" width="5.7109375" style="3" customWidth="1"/>
    <col min="15362" max="15362" width="38.85546875" style="3" customWidth="1"/>
    <col min="15363" max="15368" width="15.7109375" style="3" customWidth="1"/>
    <col min="15369" max="15616" width="9.140625" style="3"/>
    <col min="15617" max="15617" width="5.7109375" style="3" customWidth="1"/>
    <col min="15618" max="15618" width="38.85546875" style="3" customWidth="1"/>
    <col min="15619" max="15624" width="15.7109375" style="3" customWidth="1"/>
    <col min="15625" max="15872" width="9.140625" style="3"/>
    <col min="15873" max="15873" width="5.7109375" style="3" customWidth="1"/>
    <col min="15874" max="15874" width="38.85546875" style="3" customWidth="1"/>
    <col min="15875" max="15880" width="15.7109375" style="3" customWidth="1"/>
    <col min="15881" max="16128" width="9.140625" style="3"/>
    <col min="16129" max="16129" width="5.7109375" style="3" customWidth="1"/>
    <col min="16130" max="16130" width="38.85546875" style="3" customWidth="1"/>
    <col min="16131" max="16136" width="15.7109375" style="3" customWidth="1"/>
    <col min="16137" max="16384" width="9.140625" style="3"/>
  </cols>
  <sheetData>
    <row r="1" spans="1:9" ht="12.75" customHeight="1" x14ac:dyDescent="0.2">
      <c r="F1" s="21" t="s">
        <v>248</v>
      </c>
      <c r="G1" s="21"/>
      <c r="H1" s="21"/>
      <c r="I1" s="23"/>
    </row>
    <row r="2" spans="1:9" ht="55.5" customHeight="1" x14ac:dyDescent="0.2">
      <c r="F2" s="23"/>
      <c r="G2" s="21" t="s">
        <v>1</v>
      </c>
      <c r="H2" s="21"/>
      <c r="I2" s="23"/>
    </row>
    <row r="3" spans="1:9" x14ac:dyDescent="0.2">
      <c r="B3" s="111"/>
      <c r="C3" s="111"/>
      <c r="D3" s="111"/>
      <c r="E3" s="111"/>
      <c r="F3" s="111"/>
      <c r="G3" s="111"/>
      <c r="H3" s="111"/>
    </row>
    <row r="4" spans="1:9" ht="77.25" customHeight="1" x14ac:dyDescent="0.2">
      <c r="B4" s="254" t="s">
        <v>249</v>
      </c>
      <c r="C4" s="254"/>
      <c r="D4" s="254"/>
      <c r="E4" s="254"/>
      <c r="F4" s="254"/>
      <c r="G4" s="254"/>
      <c r="H4" s="254"/>
    </row>
    <row r="5" spans="1:9" ht="15.75" x14ac:dyDescent="0.2">
      <c r="B5" s="110"/>
      <c r="C5" s="110"/>
      <c r="D5" s="110"/>
      <c r="E5" s="110"/>
      <c r="F5" s="110"/>
      <c r="G5" s="110"/>
      <c r="H5" s="110"/>
    </row>
    <row r="6" spans="1:9" ht="34.5" customHeight="1" x14ac:dyDescent="0.2">
      <c r="A6" s="267" t="s">
        <v>224</v>
      </c>
      <c r="B6" s="267"/>
      <c r="C6" s="267" t="s">
        <v>250</v>
      </c>
      <c r="D6" s="267"/>
      <c r="E6" s="267"/>
      <c r="F6" s="267" t="s">
        <v>226</v>
      </c>
      <c r="G6" s="267"/>
      <c r="H6" s="267"/>
    </row>
    <row r="7" spans="1:9" ht="46.5" customHeight="1" x14ac:dyDescent="0.2">
      <c r="A7" s="267"/>
      <c r="B7" s="267"/>
      <c r="C7" s="255" t="s">
        <v>31</v>
      </c>
      <c r="D7" s="255" t="s">
        <v>228</v>
      </c>
      <c r="E7" s="255" t="s">
        <v>229</v>
      </c>
      <c r="F7" s="255" t="s">
        <v>31</v>
      </c>
      <c r="G7" s="255" t="s">
        <v>228</v>
      </c>
      <c r="H7" s="255" t="s">
        <v>229</v>
      </c>
    </row>
    <row r="8" spans="1:9" ht="48.75" customHeight="1" x14ac:dyDescent="0.2">
      <c r="A8" s="269" t="s">
        <v>230</v>
      </c>
      <c r="B8" s="256" t="s">
        <v>231</v>
      </c>
      <c r="C8" s="270">
        <v>5159</v>
      </c>
      <c r="D8" s="270">
        <v>46</v>
      </c>
      <c r="E8" s="270"/>
      <c r="F8" s="270">
        <v>55355.772999999994</v>
      </c>
      <c r="G8" s="270">
        <v>622.15</v>
      </c>
      <c r="H8" s="270"/>
    </row>
    <row r="9" spans="1:9" ht="15.75" x14ac:dyDescent="0.2">
      <c r="A9" s="274"/>
      <c r="B9" s="275" t="s">
        <v>232</v>
      </c>
      <c r="C9" s="270"/>
      <c r="D9" s="270"/>
      <c r="E9" s="270"/>
      <c r="F9" s="270"/>
      <c r="G9" s="270"/>
      <c r="H9" s="270"/>
    </row>
    <row r="10" spans="1:9" ht="24" customHeight="1" x14ac:dyDescent="0.2">
      <c r="A10" s="92"/>
      <c r="B10" s="278" t="s">
        <v>233</v>
      </c>
      <c r="C10" s="279">
        <v>4245</v>
      </c>
      <c r="D10" s="279">
        <v>28</v>
      </c>
      <c r="E10" s="279"/>
      <c r="F10" s="279">
        <v>47583.134999999995</v>
      </c>
      <c r="G10" s="279">
        <v>379.15</v>
      </c>
      <c r="H10" s="279"/>
    </row>
    <row r="11" spans="1:9" ht="24" customHeight="1" x14ac:dyDescent="0.2">
      <c r="A11" s="269" t="s">
        <v>189</v>
      </c>
      <c r="B11" s="256" t="s">
        <v>234</v>
      </c>
      <c r="C11" s="273">
        <v>210</v>
      </c>
      <c r="D11" s="273">
        <v>152</v>
      </c>
      <c r="E11" s="273"/>
      <c r="F11" s="273">
        <v>12099.5</v>
      </c>
      <c r="G11" s="273">
        <v>13107.442000000001</v>
      </c>
      <c r="H11" s="273"/>
    </row>
    <row r="12" spans="1:9" ht="15.75" x14ac:dyDescent="0.2">
      <c r="A12" s="274"/>
      <c r="B12" s="275" t="s">
        <v>232</v>
      </c>
      <c r="C12" s="270"/>
      <c r="D12" s="270"/>
      <c r="E12" s="270"/>
      <c r="F12" s="270"/>
      <c r="G12" s="270"/>
      <c r="H12" s="270"/>
    </row>
    <row r="13" spans="1:9" ht="24" customHeight="1" x14ac:dyDescent="0.2">
      <c r="A13" s="92"/>
      <c r="B13" s="278" t="s">
        <v>235</v>
      </c>
      <c r="C13" s="279">
        <v>14</v>
      </c>
      <c r="D13" s="279">
        <v>5</v>
      </c>
      <c r="E13" s="279"/>
      <c r="F13" s="279">
        <v>928.7</v>
      </c>
      <c r="G13" s="279">
        <v>585</v>
      </c>
      <c r="H13" s="279"/>
    </row>
    <row r="14" spans="1:9" ht="24" customHeight="1" x14ac:dyDescent="0.2">
      <c r="A14" s="269" t="s">
        <v>236</v>
      </c>
      <c r="B14" s="256" t="s">
        <v>237</v>
      </c>
      <c r="C14" s="279">
        <v>31</v>
      </c>
      <c r="D14" s="279">
        <v>132</v>
      </c>
      <c r="E14" s="279">
        <v>2</v>
      </c>
      <c r="F14" s="279">
        <v>8470.8700000000026</v>
      </c>
      <c r="G14" s="279">
        <v>42367.707000000002</v>
      </c>
      <c r="H14" s="279">
        <v>877.5</v>
      </c>
    </row>
    <row r="15" spans="1:9" ht="15.75" x14ac:dyDescent="0.25">
      <c r="A15" s="274"/>
      <c r="B15" s="275" t="s">
        <v>232</v>
      </c>
      <c r="C15" s="281"/>
      <c r="D15" s="281"/>
      <c r="E15" s="281"/>
      <c r="F15" s="281"/>
      <c r="G15" s="286"/>
      <c r="H15" s="281"/>
    </row>
    <row r="16" spans="1:9" ht="24" customHeight="1" x14ac:dyDescent="0.2">
      <c r="A16" s="92"/>
      <c r="B16" s="278" t="s">
        <v>238</v>
      </c>
      <c r="C16" s="279"/>
      <c r="D16" s="279"/>
      <c r="E16" s="279"/>
      <c r="F16" s="279"/>
      <c r="G16" s="279"/>
      <c r="H16" s="279"/>
    </row>
    <row r="17" spans="1:8" ht="15.75" x14ac:dyDescent="0.2">
      <c r="A17" s="269" t="s">
        <v>239</v>
      </c>
      <c r="B17" s="256" t="s">
        <v>240</v>
      </c>
      <c r="C17" s="270">
        <v>4</v>
      </c>
      <c r="D17" s="270">
        <v>93</v>
      </c>
      <c r="E17" s="270">
        <v>22</v>
      </c>
      <c r="F17" s="270">
        <v>5377.65</v>
      </c>
      <c r="G17" s="270">
        <v>161907.59</v>
      </c>
      <c r="H17" s="270">
        <v>60563.839999999997</v>
      </c>
    </row>
    <row r="18" spans="1:8" ht="15.75" x14ac:dyDescent="0.2">
      <c r="A18" s="274"/>
      <c r="B18" s="275" t="s">
        <v>232</v>
      </c>
      <c r="C18" s="270"/>
      <c r="D18" s="270"/>
      <c r="E18" s="270"/>
      <c r="F18" s="270"/>
      <c r="G18" s="270"/>
      <c r="H18" s="270"/>
    </row>
    <row r="19" spans="1:8" ht="24" customHeight="1" x14ac:dyDescent="0.2">
      <c r="A19" s="92"/>
      <c r="B19" s="278" t="s">
        <v>238</v>
      </c>
      <c r="C19" s="279"/>
      <c r="D19" s="279">
        <v>1</v>
      </c>
      <c r="E19" s="279">
        <v>8</v>
      </c>
      <c r="F19" s="279"/>
      <c r="G19" s="279">
        <v>2000</v>
      </c>
      <c r="H19" s="279">
        <v>20162.3</v>
      </c>
    </row>
    <row r="20" spans="1:8" ht="15.75" x14ac:dyDescent="0.2">
      <c r="A20" s="269" t="s">
        <v>241</v>
      </c>
      <c r="B20" s="256" t="s">
        <v>242</v>
      </c>
      <c r="C20" s="279"/>
      <c r="D20" s="279">
        <v>7</v>
      </c>
      <c r="E20" s="279">
        <v>11</v>
      </c>
      <c r="F20" s="279"/>
      <c r="G20" s="279">
        <v>154886.32</v>
      </c>
      <c r="H20" s="279">
        <v>157108.87</v>
      </c>
    </row>
    <row r="21" spans="1:8" ht="15.75" x14ac:dyDescent="0.25">
      <c r="A21" s="274"/>
      <c r="B21" s="275" t="s">
        <v>232</v>
      </c>
      <c r="C21" s="281"/>
      <c r="D21" s="281"/>
      <c r="E21" s="281"/>
      <c r="F21" s="281"/>
      <c r="G21" s="286"/>
      <c r="H21" s="281"/>
    </row>
    <row r="22" spans="1:8" ht="24" customHeight="1" x14ac:dyDescent="0.2">
      <c r="A22" s="92"/>
      <c r="B22" s="278" t="s">
        <v>238</v>
      </c>
      <c r="C22" s="279"/>
      <c r="D22" s="279">
        <v>1</v>
      </c>
      <c r="E22" s="279">
        <v>2</v>
      </c>
      <c r="F22" s="279"/>
      <c r="G22" s="279">
        <v>16100</v>
      </c>
      <c r="H22" s="279">
        <v>55597.32</v>
      </c>
    </row>
    <row r="23" spans="1:8" ht="15.75" x14ac:dyDescent="0.2">
      <c r="A23" s="46" t="s">
        <v>243</v>
      </c>
      <c r="B23" s="256" t="s">
        <v>244</v>
      </c>
      <c r="C23" s="272">
        <v>1</v>
      </c>
      <c r="D23" s="272">
        <v>4</v>
      </c>
      <c r="E23" s="272">
        <v>1</v>
      </c>
      <c r="F23" s="272">
        <v>15</v>
      </c>
      <c r="G23" s="285">
        <v>10735.7</v>
      </c>
      <c r="H23" s="272">
        <v>24800</v>
      </c>
    </row>
    <row r="26" spans="1:8" ht="15.75" x14ac:dyDescent="0.25">
      <c r="A26" s="293" t="s">
        <v>89</v>
      </c>
      <c r="B26" s="14" t="s">
        <v>245</v>
      </c>
      <c r="C26" s="14"/>
      <c r="D26" s="14"/>
      <c r="E26" s="14"/>
      <c r="F26" s="14"/>
      <c r="G26" s="14"/>
      <c r="H26" s="14"/>
    </row>
    <row r="27" spans="1:8" ht="98.25" customHeight="1" x14ac:dyDescent="0.25">
      <c r="A27" s="294" t="s">
        <v>91</v>
      </c>
      <c r="B27" s="295" t="s">
        <v>246</v>
      </c>
      <c r="C27" s="295"/>
      <c r="D27" s="295"/>
      <c r="E27" s="295"/>
      <c r="F27" s="295"/>
      <c r="G27" s="295"/>
      <c r="H27" s="295"/>
    </row>
    <row r="28" spans="1:8" ht="15.75" x14ac:dyDescent="0.25">
      <c r="A28" s="294" t="s">
        <v>93</v>
      </c>
      <c r="B28" s="295" t="s">
        <v>247</v>
      </c>
      <c r="C28" s="295"/>
      <c r="D28" s="295"/>
      <c r="E28" s="295"/>
      <c r="F28" s="295"/>
      <c r="G28" s="295"/>
      <c r="H28" s="295"/>
    </row>
  </sheetData>
  <mergeCells count="9">
    <mergeCell ref="B26:H26"/>
    <mergeCell ref="B27:H27"/>
    <mergeCell ref="B28:H28"/>
    <mergeCell ref="F1:H1"/>
    <mergeCell ref="G2:H2"/>
    <mergeCell ref="B4:H4"/>
    <mergeCell ref="A6:B7"/>
    <mergeCell ref="C6:E6"/>
    <mergeCell ref="F6:H6"/>
  </mergeCells>
  <pageMargins left="0.7" right="0.7" top="0.75" bottom="0.75" header="0.3" footer="0.3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7</vt:i4>
      </vt:variant>
    </vt:vector>
  </HeadingPairs>
  <TitlesOfParts>
    <vt:vector size="15" baseType="lpstr">
      <vt:lpstr>Приложение 2</vt:lpstr>
      <vt:lpstr>Приложение 3</vt:lpstr>
      <vt:lpstr>Приложение 4 </vt:lpstr>
      <vt:lpstr>Приложение 5 </vt:lpstr>
      <vt:lpstr>Приложение 6</vt:lpstr>
      <vt:lpstr>Приложение 7</vt:lpstr>
      <vt:lpstr>Приложение 8</vt:lpstr>
      <vt:lpstr>Приложение 9</vt:lpstr>
      <vt:lpstr>'Приложение 4 '!Заголовки_для_печати</vt:lpstr>
      <vt:lpstr>'Приложение 2'!Область_печати</vt:lpstr>
      <vt:lpstr>'Приложение 3'!Область_печати</vt:lpstr>
      <vt:lpstr>'Приложение 4 '!Область_печати</vt:lpstr>
      <vt:lpstr>'Приложение 5 '!Область_печати</vt:lpstr>
      <vt:lpstr>'Приложение 8'!Область_печати</vt:lpstr>
      <vt:lpstr>'Приложение 9'!Область_печати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2017-10-20T08:45:32Z</dcterms:modified>
</cp:coreProperties>
</file>